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14190" windowHeight="11040"/>
  </bookViews>
  <sheets>
    <sheet name="Príloha č.9 KGJ" sheetId="1" r:id="rId1"/>
    <sheet name="Príloha č.9 Parna turbina" sheetId="2" r:id="rId2"/>
    <sheet name="Príloha č.9 Bioplyn KVET" sheetId="3" r:id="rId3"/>
    <sheet name="Metadata" sheetId="4" state="hidden" r:id="rId4"/>
  </sheets>
  <calcPr calcId="191028"/>
</workbook>
</file>

<file path=xl/calcChain.xml><?xml version="1.0" encoding="utf-8"?>
<calcChain xmlns="http://schemas.openxmlformats.org/spreadsheetml/2006/main">
  <c r="O36" i="3" l="1"/>
  <c r="O37" i="2"/>
  <c r="O36" i="2"/>
  <c r="O36" i="1"/>
  <c r="I38" i="3" l="1"/>
  <c r="I38" i="2"/>
  <c r="I38" i="1"/>
  <c r="K34" i="1" l="1"/>
  <c r="K12" i="3"/>
  <c r="K38" i="2"/>
  <c r="K12" i="2"/>
  <c r="K30" i="1"/>
  <c r="K38" i="1"/>
  <c r="K12" i="1"/>
  <c r="K26" i="1" l="1"/>
  <c r="M26" i="1" s="1"/>
  <c r="C37" i="1"/>
  <c r="C26" i="1"/>
  <c r="E26" i="1" s="1"/>
  <c r="G26" i="1" s="1"/>
  <c r="I26" i="1" s="1"/>
  <c r="H36" i="1" s="1"/>
  <c r="C18" i="3"/>
  <c r="E18" i="3"/>
  <c r="G18" i="3"/>
  <c r="I18" i="3"/>
  <c r="M18" i="3"/>
  <c r="O18" i="3" s="1"/>
  <c r="C16" i="3"/>
  <c r="E16" i="3"/>
  <c r="G16" i="3"/>
  <c r="I16" i="3"/>
  <c r="M16" i="3"/>
  <c r="O16" i="3"/>
  <c r="C18" i="2"/>
  <c r="E18" i="2"/>
  <c r="G18" i="2"/>
  <c r="I18" i="2"/>
  <c r="M18" i="2"/>
  <c r="O18" i="2" s="1"/>
  <c r="C16" i="2"/>
  <c r="E16" i="2"/>
  <c r="G16" i="2"/>
  <c r="I16" i="2"/>
  <c r="M16" i="2"/>
  <c r="O16" i="2"/>
  <c r="C18" i="1"/>
  <c r="E18" i="1" s="1"/>
  <c r="G18" i="1" s="1"/>
  <c r="I18" i="1" s="1"/>
  <c r="M18" i="1" s="1"/>
  <c r="O18" i="1" s="1"/>
  <c r="C16" i="1"/>
  <c r="E16" i="1" s="1"/>
  <c r="G16" i="1" s="1"/>
  <c r="I16" i="1" s="1"/>
  <c r="M16" i="1" s="1"/>
  <c r="O16" i="1" s="1"/>
  <c r="H37" i="3"/>
  <c r="C37" i="3"/>
  <c r="K30" i="3"/>
  <c r="K34" i="3" s="1"/>
  <c r="C26" i="3"/>
  <c r="E26" i="3"/>
  <c r="G26" i="3" s="1"/>
  <c r="I26" i="3" s="1"/>
  <c r="H36" i="3" s="1"/>
  <c r="I36" i="3" s="1"/>
  <c r="C14" i="3"/>
  <c r="E14" i="3"/>
  <c r="G14" i="3"/>
  <c r="I14" i="3"/>
  <c r="K14" i="3"/>
  <c r="M14" i="3"/>
  <c r="O14" i="3"/>
  <c r="C12" i="3"/>
  <c r="E12" i="3"/>
  <c r="G12" i="3" s="1"/>
  <c r="I12" i="3" s="1"/>
  <c r="H37" i="1"/>
  <c r="C36" i="2"/>
  <c r="D36" i="2" s="1"/>
  <c r="K32" i="2"/>
  <c r="K30" i="2"/>
  <c r="C37" i="2"/>
  <c r="C26" i="2"/>
  <c r="E26" i="2"/>
  <c r="G26" i="2"/>
  <c r="I26" i="2"/>
  <c r="C14" i="2"/>
  <c r="E14" i="2"/>
  <c r="G14" i="2"/>
  <c r="I14" i="2"/>
  <c r="K14" i="2"/>
  <c r="M14" i="2"/>
  <c r="O14" i="2" s="1"/>
  <c r="C12" i="2"/>
  <c r="E12" i="2" s="1"/>
  <c r="G12" i="2" s="1"/>
  <c r="I12" i="2" s="1"/>
  <c r="C14" i="1"/>
  <c r="E14" i="1" s="1"/>
  <c r="G14" i="1" s="1"/>
  <c r="I14" i="1" s="1"/>
  <c r="K14" i="1" s="1"/>
  <c r="M14" i="1" s="1"/>
  <c r="O14" i="1" s="1"/>
  <c r="C12" i="1"/>
  <c r="E12" i="1" s="1"/>
  <c r="G12" i="1" s="1"/>
  <c r="I12" i="1" s="1"/>
  <c r="M38" i="2"/>
  <c r="O38" i="2"/>
  <c r="I29" i="2"/>
  <c r="I28" i="2"/>
  <c r="K26" i="2" s="1"/>
  <c r="M26" i="2" s="1"/>
  <c r="O38" i="1"/>
  <c r="M38" i="1"/>
  <c r="O26" i="2" l="1"/>
  <c r="K28" i="2"/>
  <c r="M28" i="2" s="1"/>
  <c r="O28" i="2" s="1"/>
  <c r="K38" i="3"/>
  <c r="O38" i="3" s="1"/>
  <c r="K26" i="3"/>
  <c r="C36" i="3"/>
  <c r="D36" i="3" s="1"/>
  <c r="O12" i="3"/>
  <c r="M12" i="3"/>
  <c r="O12" i="2"/>
  <c r="M12" i="2"/>
  <c r="I36" i="1"/>
  <c r="O26" i="1"/>
  <c r="C36" i="1"/>
  <c r="D36" i="1" s="1"/>
  <c r="O12" i="1"/>
  <c r="M12" i="1"/>
  <c r="M38" i="3" l="1"/>
  <c r="M26" i="3"/>
  <c r="O26" i="3"/>
</calcChain>
</file>

<file path=xl/sharedStrings.xml><?xml version="1.0" encoding="utf-8"?>
<sst xmlns="http://schemas.openxmlformats.org/spreadsheetml/2006/main" count="199" uniqueCount="64">
  <si>
    <t>Príloha č. 9 k vyhláške č. 312/2022 Z. z.</t>
  </si>
  <si>
    <t xml:space="preserve">                             Výpočet nákladov na palivo a energiu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</si>
  <si>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</si>
  <si>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</si>
  <si>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</si>
  <si>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</si>
  <si>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</si>
  <si>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</si>
  <si>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Sústava zásobovania teplom:</t>
  </si>
  <si>
    <t>Názov:</t>
  </si>
  <si>
    <t>Obec:</t>
  </si>
  <si>
    <t>Regulačný rok:</t>
  </si>
  <si>
    <t>Por. číslo</t>
  </si>
  <si>
    <t xml:space="preserve">Sústava tepla </t>
  </si>
  <si>
    <t>Množstvo tepla na výstupe SR [GWh]</t>
  </si>
  <si>
    <t xml:space="preserve">Účinnosť sekundárneho rozvodu </t>
  </si>
  <si>
    <t>Množstvo tepla na výstupe OST [GWh]</t>
  </si>
  <si>
    <t xml:space="preserve">Účinnosť odovzdávacej stanice  </t>
  </si>
  <si>
    <t>Množstvo tepla na výstupe PR [GWh]</t>
  </si>
  <si>
    <t xml:space="preserve">Účinnosť primárneho rozvodu </t>
  </si>
  <si>
    <t>Množstvo tepla na výstupe zdroja [GWh]</t>
  </si>
  <si>
    <t xml:space="preserve">Účinnosť zdroja </t>
  </si>
  <si>
    <t>Teplo v palive [GWh]</t>
  </si>
  <si>
    <t xml:space="preserve">Výhrevnosť [GJ/tis.m3,t] </t>
  </si>
  <si>
    <r>
      <t>Množstvo paliva alebo energie [t, tis. m</t>
    </r>
    <r>
      <rPr>
        <vertAlign val="superscript"/>
        <sz val="8"/>
        <rFont val="Arial CE"/>
        <charset val="238"/>
      </rPr>
      <t>3</t>
    </r>
    <r>
      <rPr>
        <sz val="8"/>
        <rFont val="Arial CE"/>
        <family val="2"/>
        <charset val="238"/>
      </rPr>
      <t>, kWh]</t>
    </r>
  </si>
  <si>
    <t>Jednotková cena [eur/kWh,t]</t>
  </si>
  <si>
    <t>Náklady na palivo [tis.eur]</t>
  </si>
  <si>
    <t>1.</t>
  </si>
  <si>
    <t xml:space="preserve">Pr. zemný plyn </t>
  </si>
  <si>
    <t>objednané množstvo tepla</t>
  </si>
  <si>
    <t>2.</t>
  </si>
  <si>
    <t xml:space="preserve">Pr. biomasa, uhlie </t>
  </si>
  <si>
    <t xml:space="preserve">objednané množstvo tepla </t>
  </si>
  <si>
    <t>3.</t>
  </si>
  <si>
    <t>Pr. EE - Tepelné čerpadlo</t>
  </si>
  <si>
    <t>4.</t>
  </si>
  <si>
    <t>PR. Teplo nakúpené</t>
  </si>
  <si>
    <t>5.</t>
  </si>
  <si>
    <t>6.</t>
  </si>
  <si>
    <t>Kombinovaná výroba elektriny a tepla</t>
  </si>
  <si>
    <t xml:space="preserve">výroba elektriny </t>
  </si>
  <si>
    <t>GWh</t>
  </si>
  <si>
    <t>účinnosť výroby elektriny</t>
  </si>
  <si>
    <t>%</t>
  </si>
  <si>
    <t>účinnosť výroby tepla</t>
  </si>
  <si>
    <t>!!! ak K 34 &gt; I26 !!!!</t>
  </si>
  <si>
    <t>pomer tepla a elektriny</t>
  </si>
  <si>
    <t>do "výroba tepla"</t>
  </si>
  <si>
    <t>ďalšie vyrobené teplo</t>
  </si>
  <si>
    <t>zemný plyn - 20 %</t>
  </si>
  <si>
    <t>celkové teplo vyrobené v KVET</t>
  </si>
  <si>
    <t>fosílne palivo- 80%</t>
  </si>
  <si>
    <t>vyrobené teplo na výrobu E</t>
  </si>
  <si>
    <t>teplo na výrobu elektriny</t>
  </si>
  <si>
    <t>merná spotreba E</t>
  </si>
  <si>
    <t>GJ/MWh</t>
  </si>
  <si>
    <t>GJ</t>
  </si>
  <si>
    <t>vyrobené teplo v KVET</t>
  </si>
  <si>
    <t>vyrobené teplo z KVET</t>
  </si>
  <si>
    <t>Vysvetlivky:</t>
  </si>
  <si>
    <t>SR - sekundárny rozvod, OST  -  odovzdávacia stanica tepla, PR - primárny rozvod</t>
  </si>
  <si>
    <t>Typ:</t>
  </si>
  <si>
    <t>Verzia:</t>
  </si>
  <si>
    <t>T_00008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</si>
</sst>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Kč&quot;_-;\-* #,##0.00\ &quot;Kč&quot;_-;_-* &quot;-&quot;??\ &quot;Kč&quot;_-;_-@_-"/>
    <numFmt numFmtId="165" formatCode="#,##0.0"/>
    <numFmt numFmtId="166" formatCode="0.000"/>
    <numFmt numFmtId="167" formatCode="0.0000"/>
    <numFmt numFmtId="168" formatCode="#,##0.000"/>
    <numFmt numFmtId="169" formatCode="#,##0.0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 CE"/>
      <charset val="238"/>
    </font>
    <font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8"/>
      <name val="Arial CE"/>
      <charset val="238"/>
    </font>
    <font>
      <b/>
      <i/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12"/>
      <name val="Arial"/>
      <family val="2"/>
      <charset val="238"/>
    </font>
    <font>
      <i/>
      <sz val="8"/>
      <name val="Arial CE"/>
      <charset val="238"/>
    </font>
    <font>
      <b/>
      <sz val="9"/>
      <color indexed="10"/>
      <name val="Arial CE"/>
      <charset val="238"/>
    </font>
    <font>
      <b/>
      <sz val="8"/>
      <color rgb="FF00B050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rgb="FF0000FF"/>
      <name val="Arial CE"/>
      <charset val="238"/>
    </font>
    <font>
      <b/>
      <sz val="8"/>
      <color rgb="FFFF0000"/>
      <name val="Arial CE"/>
      <charset val="238"/>
    </font>
    <font>
      <b/>
      <sz val="8"/>
      <color rgb="FF0000FF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rgb="FF0000FF"/>
      <name val="Arial CE"/>
      <charset val="238"/>
    </font>
    <font>
      <b/>
      <sz val="8"/>
      <color theme="1"/>
      <name val="Arial CE"/>
      <charset val="238"/>
    </font>
    <font>
      <sz val="8"/>
      <color theme="9" tint="-0.249977111117893"/>
      <name val="Arial CE"/>
      <family val="2"/>
      <charset val="238"/>
    </font>
    <font>
      <b/>
      <sz val="8"/>
      <color theme="9" tint="-0.249977111117893"/>
      <name val="Arial CE"/>
      <family val="2"/>
      <charset val="238"/>
    </font>
    <font>
      <vertAlign val="superscript"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0B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242">
    <xf numFmtId="0" fontId="0" fillId="0" borderId="0" xfId="0"/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1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66" fontId="9" fillId="2" borderId="5" xfId="0" applyNumberFormat="1" applyFont="1" applyFill="1" applyBorder="1" applyAlignment="1" applyProtection="1">
      <alignment horizontal="center" vertical="center"/>
      <protection locked="0"/>
    </xf>
    <xf numFmtId="166" fontId="9" fillId="2" borderId="6" xfId="0" applyNumberFormat="1" applyFont="1" applyFill="1" applyBorder="1" applyAlignment="1" applyProtection="1">
      <alignment horizontal="center" vertical="center"/>
      <protection locked="0"/>
    </xf>
    <xf numFmtId="168" fontId="9" fillId="2" borderId="2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12" xfId="0" applyNumberFormat="1" applyFont="1" applyBorder="1" applyAlignment="1" applyProtection="1">
      <alignment horizontal="center" vertical="center"/>
      <protection locked="0"/>
    </xf>
    <xf numFmtId="167" fontId="3" fillId="0" borderId="13" xfId="0" applyNumberFormat="1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166" fontId="14" fillId="0" borderId="5" xfId="0" applyNumberFormat="1" applyFont="1" applyBorder="1" applyAlignment="1" applyProtection="1">
      <alignment horizontal="center" vertical="center"/>
      <protection locked="0"/>
    </xf>
    <xf numFmtId="166" fontId="14" fillId="0" borderId="6" xfId="0" applyNumberFormat="1" applyFont="1" applyBorder="1" applyAlignment="1" applyProtection="1">
      <alignment horizontal="center" vertical="center"/>
      <protection locked="0"/>
    </xf>
    <xf numFmtId="168" fontId="14" fillId="0" borderId="6" xfId="0" applyNumberFormat="1" applyFont="1" applyBorder="1" applyAlignment="1" applyProtection="1">
      <alignment horizontal="center" vertical="center"/>
      <protection locked="0"/>
    </xf>
    <xf numFmtId="168" fontId="14" fillId="0" borderId="2" xfId="0" applyNumberFormat="1" applyFont="1" applyBorder="1" applyAlignment="1" applyProtection="1">
      <alignment horizontal="center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67" fontId="3" fillId="0" borderId="2" xfId="0" applyNumberFormat="1" applyFont="1" applyBorder="1" applyProtection="1"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66" fontId="3" fillId="0" borderId="11" xfId="0" applyNumberFormat="1" applyFont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horizontal="center" vertical="center"/>
      <protection locked="0"/>
    </xf>
    <xf numFmtId="168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167" fontId="3" fillId="0" borderId="12" xfId="0" applyNumberFormat="1" applyFont="1" applyBorder="1" applyProtection="1">
      <protection locked="0"/>
    </xf>
    <xf numFmtId="166" fontId="14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protection locked="0"/>
    </xf>
    <xf numFmtId="49" fontId="3" fillId="0" borderId="16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1" fontId="3" fillId="0" borderId="2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Protection="1"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18" xfId="0" applyNumberFormat="1" applyFont="1" applyBorder="1" applyAlignment="1" applyProtection="1">
      <alignment vertical="center"/>
      <protection locked="0"/>
    </xf>
    <xf numFmtId="49" fontId="3" fillId="0" borderId="19" xfId="0" applyNumberFormat="1" applyFont="1" applyBorder="1" applyAlignment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vertical="center"/>
      <protection locked="0"/>
    </xf>
    <xf numFmtId="1" fontId="3" fillId="0" borderId="10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21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Protection="1">
      <protection locked="0"/>
    </xf>
    <xf numFmtId="0" fontId="3" fillId="0" borderId="22" xfId="0" applyFont="1" applyBorder="1" applyProtection="1"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166" fontId="6" fillId="0" borderId="19" xfId="0" applyNumberFormat="1" applyFont="1" applyBorder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6" fontId="6" fillId="0" borderId="14" xfId="0" applyNumberFormat="1" applyFont="1" applyBorder="1" applyAlignment="1" applyProtection="1">
      <alignment horizontal="center"/>
      <protection locked="0"/>
    </xf>
    <xf numFmtId="167" fontId="3" fillId="0" borderId="15" xfId="0" applyNumberFormat="1" applyFont="1" applyBorder="1" applyProtection="1"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168" fontId="6" fillId="0" borderId="15" xfId="0" applyNumberFormat="1" applyFont="1" applyBorder="1" applyAlignment="1" applyProtection="1">
      <alignment horizontal="center"/>
      <protection locked="0"/>
    </xf>
    <xf numFmtId="168" fontId="12" fillId="0" borderId="12" xfId="0" applyNumberFormat="1" applyFont="1" applyBorder="1" applyProtection="1">
      <protection locked="0"/>
    </xf>
    <xf numFmtId="4" fontId="12" fillId="0" borderId="2" xfId="0" applyNumberFormat="1" applyFont="1" applyBorder="1" applyProtection="1"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167" fontId="3" fillId="0" borderId="10" xfId="0" applyNumberFormat="1" applyFont="1" applyBorder="1" applyProtection="1"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protection locked="0"/>
    </xf>
    <xf numFmtId="166" fontId="14" fillId="0" borderId="25" xfId="0" applyNumberFormat="1" applyFont="1" applyBorder="1" applyAlignment="1" applyProtection="1">
      <alignment horizontal="center" vertical="center"/>
      <protection locked="0"/>
    </xf>
    <xf numFmtId="166" fontId="22" fillId="0" borderId="19" xfId="0" applyNumberFormat="1" applyFont="1" applyBorder="1" applyAlignment="1" applyProtection="1">
      <alignment horizontal="center" vertical="center"/>
      <protection locked="0"/>
    </xf>
    <xf numFmtId="166" fontId="23" fillId="0" borderId="5" xfId="0" applyNumberFormat="1" applyFont="1" applyBorder="1" applyAlignment="1" applyProtection="1">
      <alignment horizontal="center" vertical="center"/>
      <protection locked="0"/>
    </xf>
    <xf numFmtId="166" fontId="24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Protection="1">
      <protection locked="0"/>
    </xf>
    <xf numFmtId="49" fontId="23" fillId="0" borderId="4" xfId="0" applyNumberFormat="1" applyFont="1" applyBorder="1" applyAlignment="1" applyProtection="1">
      <alignment vertical="center"/>
      <protection locked="0"/>
    </xf>
    <xf numFmtId="49" fontId="24" fillId="0" borderId="27" xfId="0" applyNumberFormat="1" applyFont="1" applyBorder="1" applyAlignment="1" applyProtection="1">
      <alignment vertical="center"/>
      <protection locked="0"/>
    </xf>
    <xf numFmtId="49" fontId="3" fillId="3" borderId="16" xfId="0" applyNumberFormat="1" applyFont="1" applyFill="1" applyBorder="1" applyAlignment="1" applyProtection="1">
      <alignment vertical="center"/>
      <protection locked="0"/>
    </xf>
    <xf numFmtId="49" fontId="24" fillId="2" borderId="4" xfId="0" applyNumberFormat="1" applyFont="1" applyFill="1" applyBorder="1" applyAlignment="1" applyProtection="1">
      <alignment vertical="center"/>
      <protection locked="0"/>
    </xf>
    <xf numFmtId="49" fontId="24" fillId="0" borderId="4" xfId="0" applyNumberFormat="1" applyFont="1" applyBorder="1" applyAlignment="1" applyProtection="1">
      <alignment horizontal="left" vertical="center"/>
      <protection locked="0"/>
    </xf>
    <xf numFmtId="168" fontId="23" fillId="0" borderId="13" xfId="0" applyNumberFormat="1" applyFont="1" applyBorder="1" applyAlignment="1" applyProtection="1">
      <alignment horizontal="center"/>
      <protection locked="0"/>
    </xf>
    <xf numFmtId="168" fontId="23" fillId="0" borderId="10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166" fontId="27" fillId="0" borderId="5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 applyProtection="1">
      <alignment vertical="center"/>
      <protection locked="0"/>
    </xf>
    <xf numFmtId="49" fontId="24" fillId="0" borderId="18" xfId="0" applyNumberFormat="1" applyFont="1" applyBorder="1" applyAlignment="1" applyProtection="1">
      <alignment vertical="center"/>
      <protection locked="0"/>
    </xf>
    <xf numFmtId="49" fontId="28" fillId="3" borderId="30" xfId="0" applyNumberFormat="1" applyFont="1" applyFill="1" applyBorder="1" applyAlignment="1" applyProtection="1">
      <alignment vertical="center"/>
      <protection locked="0"/>
    </xf>
    <xf numFmtId="49" fontId="24" fillId="2" borderId="27" xfId="0" applyNumberFormat="1" applyFont="1" applyFill="1" applyBorder="1" applyAlignment="1" applyProtection="1">
      <alignment vertical="center"/>
      <protection locked="0"/>
    </xf>
    <xf numFmtId="166" fontId="3" fillId="0" borderId="2" xfId="0" applyNumberFormat="1" applyFont="1" applyBorder="1" applyProtection="1">
      <protection locked="0"/>
    </xf>
    <xf numFmtId="166" fontId="3" fillId="3" borderId="10" xfId="0" applyNumberFormat="1" applyFont="1" applyFill="1" applyBorder="1" applyProtection="1">
      <protection locked="0"/>
    </xf>
    <xf numFmtId="166" fontId="3" fillId="0" borderId="6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2" fontId="5" fillId="0" borderId="16" xfId="0" applyNumberFormat="1" applyFont="1" applyBorder="1" applyAlignment="1" applyProtection="1">
      <alignment horizontal="left" vertical="center"/>
      <protection locked="0"/>
    </xf>
    <xf numFmtId="49" fontId="27" fillId="0" borderId="4" xfId="0" applyNumberFormat="1" applyFont="1" applyBorder="1" applyAlignment="1" applyProtection="1">
      <alignment horizontal="left" vertical="center"/>
      <protection locked="0"/>
    </xf>
    <xf numFmtId="166" fontId="6" fillId="0" borderId="31" xfId="0" applyNumberFormat="1" applyFont="1" applyBorder="1" applyAlignment="1" applyProtection="1">
      <alignment vertical="center"/>
      <protection locked="0"/>
    </xf>
    <xf numFmtId="166" fontId="6" fillId="0" borderId="21" xfId="0" applyNumberFormat="1" applyFont="1" applyBorder="1" applyAlignment="1" applyProtection="1">
      <alignment vertical="center"/>
      <protection locked="0"/>
    </xf>
    <xf numFmtId="166" fontId="12" fillId="3" borderId="15" xfId="0" applyNumberFormat="1" applyFont="1" applyFill="1" applyBorder="1" applyAlignment="1" applyProtection="1">
      <alignment horizontal="center" vertical="center"/>
      <protection locked="0"/>
    </xf>
    <xf numFmtId="166" fontId="3" fillId="3" borderId="15" xfId="0" applyNumberFormat="1" applyFont="1" applyFill="1" applyBorder="1" applyAlignment="1" applyProtection="1">
      <alignment horizontal="center"/>
      <protection locked="0"/>
    </xf>
    <xf numFmtId="166" fontId="3" fillId="3" borderId="2" xfId="0" applyNumberFormat="1" applyFont="1" applyFill="1" applyBorder="1" applyAlignment="1" applyProtection="1">
      <alignment horizontal="center"/>
      <protection locked="0"/>
    </xf>
    <xf numFmtId="167" fontId="3" fillId="3" borderId="2" xfId="0" applyNumberFormat="1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166" fontId="12" fillId="4" borderId="15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0" fontId="29" fillId="4" borderId="2" xfId="0" applyFont="1" applyFill="1" applyBorder="1" applyProtection="1">
      <protection locked="0"/>
    </xf>
    <xf numFmtId="167" fontId="29" fillId="4" borderId="2" xfId="0" applyNumberFormat="1" applyFont="1" applyFill="1" applyBorder="1" applyProtection="1">
      <protection locked="0"/>
    </xf>
    <xf numFmtId="166" fontId="30" fillId="4" borderId="2" xfId="0" applyNumberFormat="1" applyFont="1" applyFill="1" applyBorder="1" applyProtection="1">
      <protection locked="0"/>
    </xf>
    <xf numFmtId="168" fontId="9" fillId="0" borderId="2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1" xfId="0" applyFont="1" applyBorder="1" applyProtection="1"/>
    <xf numFmtId="0" fontId="17" fillId="0" borderId="0" xfId="0" applyFont="1" applyProtection="1"/>
    <xf numFmtId="166" fontId="3" fillId="0" borderId="10" xfId="0" applyNumberFormat="1" applyFont="1" applyFill="1" applyBorder="1" applyAlignment="1" applyProtection="1">
      <alignment horizontal="center" vertical="center"/>
      <protection locked="0"/>
    </xf>
    <xf numFmtId="166" fontId="3" fillId="0" borderId="14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7" fontId="3" fillId="0" borderId="15" xfId="0" applyNumberFormat="1" applyFont="1" applyFill="1" applyBorder="1" applyProtection="1">
      <protection locked="0"/>
    </xf>
    <xf numFmtId="167" fontId="3" fillId="0" borderId="12" xfId="0" applyNumberFormat="1" applyFont="1" applyFill="1" applyBorder="1" applyProtection="1">
      <protection locked="0"/>
    </xf>
    <xf numFmtId="166" fontId="3" fillId="0" borderId="12" xfId="0" applyNumberFormat="1" applyFont="1" applyFill="1" applyBorder="1" applyAlignment="1" applyProtection="1">
      <alignment horizontal="center" vertical="center"/>
      <protection locked="0"/>
    </xf>
    <xf numFmtId="166" fontId="14" fillId="0" borderId="5" xfId="0" applyNumberFormat="1" applyFont="1" applyFill="1" applyBorder="1" applyAlignment="1" applyProtection="1">
      <alignment horizontal="center" vertical="center"/>
      <protection locked="0"/>
    </xf>
    <xf numFmtId="166" fontId="14" fillId="0" borderId="2" xfId="0" applyNumberFormat="1" applyFont="1" applyFill="1" applyBorder="1" applyAlignment="1" applyProtection="1">
      <alignment horizontal="center" vertical="center"/>
      <protection locked="0"/>
    </xf>
    <xf numFmtId="168" fontId="14" fillId="0" borderId="6" xfId="0" applyNumberFormat="1" applyFont="1" applyFill="1" applyBorder="1" applyAlignment="1" applyProtection="1">
      <alignment horizontal="center" vertical="center"/>
      <protection locked="0"/>
    </xf>
    <xf numFmtId="168" fontId="14" fillId="0" borderId="2" xfId="0" applyNumberFormat="1" applyFont="1" applyFill="1" applyBorder="1" applyAlignment="1" applyProtection="1">
      <alignment horizontal="center"/>
      <protection locked="0"/>
    </xf>
    <xf numFmtId="166" fontId="14" fillId="0" borderId="25" xfId="0" applyNumberFormat="1" applyFont="1" applyFill="1" applyBorder="1" applyAlignment="1" applyProtection="1">
      <alignment horizontal="center" vertical="center"/>
      <protection locked="0"/>
    </xf>
    <xf numFmtId="166" fontId="14" fillId="0" borderId="6" xfId="0" applyNumberFormat="1" applyFont="1" applyFill="1" applyBorder="1" applyAlignment="1" applyProtection="1">
      <alignment horizontal="center" vertical="center"/>
      <protection locked="0"/>
    </xf>
    <xf numFmtId="166" fontId="3" fillId="0" borderId="15" xfId="0" applyNumberFormat="1" applyFont="1" applyFill="1" applyBorder="1" applyAlignment="1" applyProtection="1">
      <alignment horizontal="center"/>
      <protection locked="0"/>
    </xf>
    <xf numFmtId="166" fontId="24" fillId="0" borderId="19" xfId="0" applyNumberFormat="1" applyFont="1" applyFill="1" applyBorder="1" applyAlignment="1" applyProtection="1">
      <alignment horizontal="center" vertical="center"/>
      <protection locked="0"/>
    </xf>
    <xf numFmtId="166" fontId="23" fillId="0" borderId="11" xfId="0" applyNumberFormat="1" applyFont="1" applyFill="1" applyBorder="1" applyAlignment="1" applyProtection="1">
      <alignment horizontal="center" vertical="center"/>
      <protection locked="0"/>
    </xf>
    <xf numFmtId="166" fontId="26" fillId="0" borderId="14" xfId="0" applyNumberFormat="1" applyFont="1" applyFill="1" applyBorder="1" applyAlignment="1" applyProtection="1">
      <alignment horizontal="center"/>
      <protection locked="0"/>
    </xf>
    <xf numFmtId="166" fontId="24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Protection="1">
      <protection locked="0"/>
    </xf>
    <xf numFmtId="49" fontId="3" fillId="0" borderId="2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Border="1" applyAlignment="1" applyProtection="1">
      <alignment horizontal="center" vertical="center" textRotation="90"/>
      <protection locked="0"/>
    </xf>
    <xf numFmtId="49" fontId="3" fillId="0" borderId="26" xfId="0" applyNumberFormat="1" applyFont="1" applyBorder="1" applyAlignment="1" applyProtection="1">
      <alignment horizontal="center" vertical="center" textRotation="90" wrapText="1"/>
      <protection locked="0"/>
    </xf>
    <xf numFmtId="0" fontId="3" fillId="0" borderId="26" xfId="0" applyFont="1" applyBorder="1" applyAlignment="1" applyProtection="1">
      <alignment horizontal="center" vertical="center" textRotation="90" wrapText="1"/>
      <protection locked="0"/>
    </xf>
    <xf numFmtId="166" fontId="3" fillId="0" borderId="24" xfId="0" applyNumberFormat="1" applyFont="1" applyBorder="1" applyAlignment="1" applyProtection="1">
      <alignment horizontal="center" vertical="center"/>
      <protection locked="0"/>
    </xf>
    <xf numFmtId="168" fontId="3" fillId="0" borderId="15" xfId="0" applyNumberFormat="1" applyFont="1" applyBorder="1" applyAlignment="1" applyProtection="1">
      <alignment horizontal="center"/>
      <protection locked="0"/>
    </xf>
    <xf numFmtId="166" fontId="3" fillId="0" borderId="15" xfId="0" applyNumberFormat="1" applyFont="1" applyBorder="1" applyProtection="1">
      <protection locked="0"/>
    </xf>
    <xf numFmtId="166" fontId="3" fillId="0" borderId="15" xfId="0" applyNumberFormat="1" applyFont="1" applyBorder="1" applyAlignment="1" applyProtection="1">
      <alignment horizontal="center"/>
      <protection locked="0"/>
    </xf>
    <xf numFmtId="4" fontId="3" fillId="0" borderId="10" xfId="0" applyNumberFormat="1" applyFont="1" applyBorder="1" applyProtection="1">
      <protection locked="0"/>
    </xf>
    <xf numFmtId="168" fontId="8" fillId="3" borderId="10" xfId="0" applyNumberFormat="1" applyFont="1" applyFill="1" applyBorder="1" applyProtection="1"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166" fontId="3" fillId="0" borderId="6" xfId="0" applyNumberFormat="1" applyFont="1" applyBorder="1" applyAlignment="1" applyProtection="1">
      <alignment horizontal="center" vertical="center"/>
      <protection locked="0"/>
    </xf>
    <xf numFmtId="166" fontId="3" fillId="0" borderId="3" xfId="0" applyNumberFormat="1" applyFont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68" fontId="8" fillId="3" borderId="15" xfId="0" applyNumberFormat="1" applyFont="1" applyFill="1" applyBorder="1" applyProtection="1"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66" fontId="3" fillId="0" borderId="3" xfId="0" applyNumberFormat="1" applyFont="1" applyBorder="1" applyProtection="1">
      <protection locked="0"/>
    </xf>
    <xf numFmtId="168" fontId="24" fillId="3" borderId="15" xfId="0" applyNumberFormat="1" applyFont="1" applyFill="1" applyBorder="1" applyAlignment="1" applyProtection="1">
      <alignment horizontal="center"/>
      <protection locked="0"/>
    </xf>
    <xf numFmtId="166" fontId="12" fillId="0" borderId="15" xfId="0" applyNumberFormat="1" applyFont="1" applyBorder="1" applyAlignment="1" applyProtection="1">
      <alignment horizontal="center" vertical="center"/>
      <protection locked="0"/>
    </xf>
    <xf numFmtId="4" fontId="12" fillId="0" borderId="10" xfId="0" applyNumberFormat="1" applyFont="1" applyBorder="1" applyProtection="1">
      <protection locked="0"/>
    </xf>
    <xf numFmtId="166" fontId="12" fillId="0" borderId="15" xfId="0" applyNumberFormat="1" applyFont="1" applyBorder="1" applyAlignment="1" applyProtection="1">
      <alignment horizontal="center"/>
      <protection locked="0"/>
    </xf>
    <xf numFmtId="168" fontId="15" fillId="0" borderId="12" xfId="0" applyNumberFormat="1" applyFont="1" applyBorder="1" applyAlignment="1" applyProtection="1">
      <alignment horizontal="center" vertical="center"/>
      <protection locked="0"/>
    </xf>
    <xf numFmtId="169" fontId="19" fillId="0" borderId="10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166" fontId="24" fillId="3" borderId="10" xfId="0" applyNumberFormat="1" applyFon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Protection="1">
      <protection locked="0"/>
    </xf>
    <xf numFmtId="166" fontId="12" fillId="0" borderId="15" xfId="0" applyNumberFormat="1" applyFont="1" applyBorder="1" applyProtection="1">
      <protection locked="0"/>
    </xf>
    <xf numFmtId="168" fontId="22" fillId="0" borderId="10" xfId="0" applyNumberFormat="1" applyFont="1" applyBorder="1" applyProtection="1">
      <protection locked="0"/>
    </xf>
    <xf numFmtId="168" fontId="22" fillId="3" borderId="10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Protection="1">
      <protection locked="0"/>
    </xf>
    <xf numFmtId="4" fontId="12" fillId="2" borderId="2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166" fontId="8" fillId="3" borderId="10" xfId="0" applyNumberFormat="1" applyFont="1" applyFill="1" applyBorder="1" applyProtection="1">
      <protection locked="0"/>
    </xf>
    <xf numFmtId="166" fontId="8" fillId="3" borderId="15" xfId="0" applyNumberFormat="1" applyFont="1" applyFill="1" applyBorder="1" applyProtection="1">
      <protection locked="0"/>
    </xf>
    <xf numFmtId="168" fontId="24" fillId="0" borderId="15" xfId="0" applyNumberFormat="1" applyFont="1" applyBorder="1" applyAlignment="1" applyProtection="1">
      <alignment horizontal="center"/>
      <protection locked="0"/>
    </xf>
    <xf numFmtId="4" fontId="3" fillId="3" borderId="10" xfId="0" applyNumberFormat="1" applyFont="1" applyFill="1" applyBorder="1" applyProtection="1">
      <protection locked="0"/>
    </xf>
    <xf numFmtId="166" fontId="12" fillId="3" borderId="10" xfId="0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166" fontId="3" fillId="3" borderId="2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166" fontId="12" fillId="3" borderId="2" xfId="0" applyNumberFormat="1" applyFont="1" applyFill="1" applyBorder="1" applyProtection="1">
      <protection locked="0"/>
    </xf>
    <xf numFmtId="4" fontId="3" fillId="4" borderId="10" xfId="0" applyNumberFormat="1" applyFont="1" applyFill="1" applyBorder="1" applyProtection="1">
      <protection locked="0"/>
    </xf>
    <xf numFmtId="166" fontId="8" fillId="4" borderId="15" xfId="0" applyNumberFormat="1" applyFont="1" applyFill="1" applyBorder="1" applyProtection="1">
      <protection locked="0"/>
    </xf>
    <xf numFmtId="168" fontId="25" fillId="0" borderId="12" xfId="0" applyNumberFormat="1" applyFont="1" applyBorder="1" applyAlignment="1" applyProtection="1">
      <alignment horizontal="center" vertical="center"/>
      <protection locked="0"/>
    </xf>
    <xf numFmtId="165" fontId="23" fillId="0" borderId="28" xfId="0" applyNumberFormat="1" applyFont="1" applyBorder="1" applyAlignment="1" applyProtection="1">
      <alignment horizontal="center" vertical="center"/>
      <protection locked="0"/>
    </xf>
    <xf numFmtId="49" fontId="27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29" xfId="0" applyNumberFormat="1" applyFont="1" applyBorder="1" applyAlignment="1" applyProtection="1">
      <alignment horizontal="center" vertical="center"/>
      <protection locked="0"/>
    </xf>
    <xf numFmtId="166" fontId="3" fillId="0" borderId="13" xfId="0" applyNumberFormat="1" applyFont="1" applyBorder="1" applyProtection="1">
      <protection locked="0"/>
    </xf>
    <xf numFmtId="166" fontId="12" fillId="3" borderId="15" xfId="0" applyNumberFormat="1" applyFont="1" applyFill="1" applyBorder="1" applyProtection="1">
      <protection locked="0"/>
    </xf>
    <xf numFmtId="166" fontId="22" fillId="3" borderId="10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168" fontId="7" fillId="0" borderId="15" xfId="0" applyNumberFormat="1" applyFont="1" applyBorder="1" applyAlignment="1" applyProtection="1">
      <alignment horizontal="center"/>
      <protection locked="0"/>
    </xf>
    <xf numFmtId="168" fontId="7" fillId="3" borderId="15" xfId="0" applyNumberFormat="1" applyFont="1" applyFill="1" applyBorder="1" applyAlignment="1" applyProtection="1">
      <alignment horizontal="center"/>
      <protection locked="0"/>
    </xf>
    <xf numFmtId="167" fontId="3" fillId="3" borderId="15" xfId="0" applyNumberFormat="1" applyFont="1" applyFill="1" applyBorder="1" applyProtection="1">
      <protection locked="0"/>
    </xf>
    <xf numFmtId="167" fontId="3" fillId="4" borderId="12" xfId="0" applyNumberFormat="1" applyFont="1" applyFill="1" applyBorder="1" applyProtection="1">
      <protection locked="0"/>
    </xf>
    <xf numFmtId="166" fontId="22" fillId="4" borderId="2" xfId="0" applyNumberFormat="1" applyFont="1" applyFill="1" applyBorder="1" applyProtection="1"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166" fontId="8" fillId="3" borderId="15" xfId="0" applyNumberFormat="1" applyFont="1" applyFill="1" applyBorder="1" applyAlignment="1" applyProtection="1">
      <alignment horizontal="center" vertical="center"/>
      <protection locked="0"/>
    </xf>
    <xf numFmtId="166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left" vertical="center"/>
      <protection locked="0"/>
    </xf>
    <xf numFmtId="49" fontId="12" fillId="0" borderId="33" xfId="0" applyNumberFormat="1" applyFont="1" applyBorder="1" applyAlignment="1" applyProtection="1">
      <alignment horizontal="left" vertical="center"/>
      <protection locked="0"/>
    </xf>
    <xf numFmtId="49" fontId="12" fillId="0" borderId="31" xfId="0" applyNumberFormat="1" applyFont="1" applyBorder="1" applyAlignment="1" applyProtection="1">
      <alignment horizontal="left" vertical="center"/>
      <protection locked="0"/>
    </xf>
    <xf numFmtId="49" fontId="12" fillId="0" borderId="17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166" fontId="18" fillId="0" borderId="14" xfId="0" applyNumberFormat="1" applyFont="1" applyBorder="1" applyAlignment="1" applyProtection="1">
      <alignment horizontal="center" vertical="center" wrapText="1"/>
      <protection locked="0"/>
    </xf>
    <xf numFmtId="166" fontId="18" fillId="0" borderId="31" xfId="0" applyNumberFormat="1" applyFont="1" applyBorder="1" applyAlignment="1" applyProtection="1">
      <alignment horizontal="center" vertical="center" wrapText="1"/>
      <protection locked="0"/>
    </xf>
    <xf numFmtId="166" fontId="18" fillId="0" borderId="22" xfId="0" applyNumberFormat="1" applyFont="1" applyBorder="1" applyAlignment="1" applyProtection="1">
      <alignment horizontal="center" vertical="center" wrapText="1"/>
      <protection locked="0"/>
    </xf>
    <xf numFmtId="166" fontId="18" fillId="0" borderId="21" xfId="0" applyNumberFormat="1" applyFont="1" applyBorder="1" applyAlignment="1" applyProtection="1">
      <alignment horizontal="center" vertical="center" wrapText="1"/>
      <protection locked="0"/>
    </xf>
    <xf numFmtId="166" fontId="6" fillId="0" borderId="14" xfId="0" applyNumberFormat="1" applyFont="1" applyBorder="1" applyAlignment="1" applyProtection="1">
      <alignment horizontal="center" vertical="center"/>
      <protection locked="0"/>
    </xf>
    <xf numFmtId="166" fontId="6" fillId="0" borderId="22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8" xfId="2" applyFont="1" applyFill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164" fontId="16" fillId="0" borderId="0" xfId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12" fillId="0" borderId="8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 wrapText="1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6" fillId="0" borderId="31" xfId="0" applyNumberFormat="1" applyFont="1" applyBorder="1" applyAlignment="1" applyProtection="1">
      <alignment horizontal="center" vertical="center"/>
      <protection locked="0"/>
    </xf>
    <xf numFmtId="166" fontId="6" fillId="0" borderId="34" xfId="0" applyNumberFormat="1" applyFont="1" applyBorder="1" applyAlignment="1" applyProtection="1">
      <alignment horizontal="center" vertical="center"/>
      <protection locked="0"/>
    </xf>
    <xf numFmtId="166" fontId="6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0" fillId="0" borderId="33" xfId="0" applyNumberFormat="1" applyFont="1" applyBorder="1" applyAlignment="1" applyProtection="1">
      <alignment horizontal="center" vertical="center"/>
      <protection locked="0"/>
    </xf>
    <xf numFmtId="49" fontId="20" fillId="0" borderId="31" xfId="0" applyNumberFormat="1" applyFont="1" applyBorder="1" applyAlignment="1" applyProtection="1">
      <alignment horizontal="center" vertical="center"/>
      <protection locked="0"/>
    </xf>
    <xf numFmtId="49" fontId="20" fillId="0" borderId="34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</cellXfs>
  <cellStyles count="3">
    <cellStyle name="Mena" xfId="1" builtinId="4"/>
    <cellStyle name="Normálna" xfId="0" builtinId="0"/>
    <cellStyle name="Normáln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tabSelected="1" zoomScaleNormal="100" workbookViewId="0">
      <selection activeCell="C4" sqref="C4:O4"/>
    </sheetView>
  </sheetViews>
  <sheetFormatPr defaultRowHeight="12.75" x14ac:dyDescent="0.2"/>
  <cols>
    <col min="1" max="1" width="5.140625" style="2" customWidth="1"/>
    <col min="2" max="2" width="24.28515625" style="2" customWidth="1"/>
    <col min="3" max="3" width="10.7109375" style="2" customWidth="1"/>
    <col min="4" max="4" width="8.140625" style="2" customWidth="1"/>
    <col min="5" max="5" width="9" style="2" customWidth="1"/>
    <col min="6" max="6" width="7.140625" style="2" customWidth="1"/>
    <col min="7" max="7" width="9" style="2" customWidth="1"/>
    <col min="8" max="8" width="7.5703125" style="2" customWidth="1"/>
    <col min="9" max="9" width="8.85546875" style="2"/>
    <col min="10" max="10" width="7" style="2" customWidth="1"/>
    <col min="11" max="11" width="13.5703125" style="2" bestFit="1" customWidth="1"/>
    <col min="12" max="12" width="8.85546875" style="2"/>
    <col min="13" max="13" width="12.85546875" style="2" bestFit="1" customWidth="1"/>
    <col min="14" max="14" width="7.42578125" style="2" customWidth="1"/>
    <col min="15" max="15" width="11.5703125" style="2" customWidth="1"/>
    <col min="16" max="34" width="8.85546875" style="109"/>
  </cols>
  <sheetData>
    <row r="1" spans="1:16" x14ac:dyDescent="0.2">
      <c r="A1" s="130"/>
      <c r="B1" s="130"/>
      <c r="C1" s="130"/>
      <c r="D1" s="130"/>
      <c r="E1" s="130"/>
      <c r="F1" s="225"/>
      <c r="G1" s="225"/>
      <c r="H1" s="225"/>
      <c r="K1" s="225" t="s">
        <v>0</v>
      </c>
      <c r="L1" s="225"/>
      <c r="M1" s="225"/>
      <c r="N1" s="225"/>
      <c r="O1" s="225"/>
    </row>
    <row r="2" spans="1:16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</row>
    <row r="3" spans="1:16" x14ac:dyDescent="0.2">
      <c r="A3" s="131"/>
      <c r="B3" s="131"/>
      <c r="C3" s="131"/>
      <c r="D3" s="131"/>
      <c r="E3" s="131"/>
      <c r="F3" s="131"/>
      <c r="G3" s="131"/>
      <c r="H3" s="131"/>
    </row>
    <row r="4" spans="1:16" ht="22.35" customHeight="1" x14ac:dyDescent="0.2">
      <c r="A4" s="226" t="s">
        <v>2</v>
      </c>
      <c r="B4" s="227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22.35" customHeight="1" x14ac:dyDescent="0.2">
      <c r="A5" s="230" t="s">
        <v>3</v>
      </c>
      <c r="B5" s="231"/>
      <c r="C5" s="228"/>
      <c r="D5" s="228"/>
      <c r="E5" s="228"/>
      <c r="F5" s="228"/>
      <c r="G5" s="228"/>
      <c r="H5" s="228"/>
      <c r="I5" s="228"/>
      <c r="J5" s="228"/>
      <c r="K5" s="228"/>
      <c r="L5" s="226" t="s">
        <v>4</v>
      </c>
      <c r="M5" s="226"/>
      <c r="N5" s="215"/>
      <c r="O5" s="215"/>
    </row>
    <row r="6" spans="1:16" ht="22.35" customHeight="1" x14ac:dyDescent="0.2">
      <c r="A6" s="230" t="s">
        <v>5</v>
      </c>
      <c r="B6" s="231"/>
      <c r="C6" s="129"/>
      <c r="D6" s="230" t="s">
        <v>6</v>
      </c>
      <c r="E6" s="230"/>
      <c r="F6" s="217"/>
      <c r="G6" s="217"/>
      <c r="H6" s="217"/>
      <c r="I6" s="217"/>
      <c r="J6" s="217"/>
      <c r="K6" s="217"/>
      <c r="L6" s="226" t="s">
        <v>7</v>
      </c>
      <c r="M6" s="226"/>
      <c r="N6" s="215"/>
      <c r="O6" s="215"/>
    </row>
    <row r="7" spans="1:16" ht="22.35" customHeight="1" x14ac:dyDescent="0.2">
      <c r="A7" s="231" t="s">
        <v>8</v>
      </c>
      <c r="B7" s="232"/>
      <c r="C7" s="132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6" ht="22.35" customHeight="1" x14ac:dyDescent="0.2">
      <c r="A8" s="133"/>
      <c r="B8" s="134"/>
      <c r="C8" s="132" t="s">
        <v>10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6" ht="22.35" customHeight="1" x14ac:dyDescent="0.2">
      <c r="A9" s="226" t="s">
        <v>11</v>
      </c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1:16" ht="13.5" customHeight="1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</row>
    <row r="11" spans="1:16" ht="60" customHeight="1" thickBot="1" x14ac:dyDescent="0.25">
      <c r="A11" s="136" t="s">
        <v>12</v>
      </c>
      <c r="B11" s="137" t="s">
        <v>13</v>
      </c>
      <c r="C11" s="138" t="s">
        <v>14</v>
      </c>
      <c r="D11" s="138" t="s">
        <v>15</v>
      </c>
      <c r="E11" s="138" t="s">
        <v>16</v>
      </c>
      <c r="F11" s="138" t="s">
        <v>17</v>
      </c>
      <c r="G11" s="138" t="s">
        <v>18</v>
      </c>
      <c r="H11" s="138" t="s">
        <v>19</v>
      </c>
      <c r="I11" s="138" t="s">
        <v>20</v>
      </c>
      <c r="J11" s="138" t="s">
        <v>21</v>
      </c>
      <c r="K11" s="138" t="s">
        <v>22</v>
      </c>
      <c r="L11" s="138" t="s">
        <v>23</v>
      </c>
      <c r="M11" s="138" t="s">
        <v>24</v>
      </c>
      <c r="N11" s="139" t="s">
        <v>25</v>
      </c>
      <c r="O11" s="139" t="s">
        <v>26</v>
      </c>
    </row>
    <row r="12" spans="1:16" x14ac:dyDescent="0.2">
      <c r="A12" s="12" t="s">
        <v>27</v>
      </c>
      <c r="B12" s="40" t="s">
        <v>28</v>
      </c>
      <c r="C12" s="140">
        <f>C13</f>
        <v>0</v>
      </c>
      <c r="D12" s="112"/>
      <c r="E12" s="25" t="e">
        <f>C12/D12+E13</f>
        <v>#DIV/0!</v>
      </c>
      <c r="F12" s="112"/>
      <c r="G12" s="26" t="e">
        <f>E12/F12+G13</f>
        <v>#DIV/0!</v>
      </c>
      <c r="H12" s="112"/>
      <c r="I12" s="141" t="e">
        <f>G12/H12+I13</f>
        <v>#DIV/0!</v>
      </c>
      <c r="J12" s="113"/>
      <c r="K12" s="142" t="e">
        <f>I12/J12*1.107506</f>
        <v>#DIV/0!</v>
      </c>
      <c r="L12" s="143">
        <v>35.395200000000003</v>
      </c>
      <c r="M12" s="144" t="e">
        <f>I12/J12*3600/L12</f>
        <v>#DIV/0!</v>
      </c>
      <c r="N12" s="115"/>
      <c r="O12" s="145" t="e">
        <f>K12*N12*1000</f>
        <v>#DIV/0!</v>
      </c>
      <c r="P12" s="1"/>
    </row>
    <row r="13" spans="1:16" ht="13.5" thickBot="1" x14ac:dyDescent="0.25">
      <c r="A13" s="15"/>
      <c r="B13" s="39" t="s">
        <v>29</v>
      </c>
      <c r="C13" s="122"/>
      <c r="D13" s="146"/>
      <c r="E13" s="123"/>
      <c r="F13" s="147"/>
      <c r="G13" s="120"/>
      <c r="H13" s="147"/>
      <c r="I13" s="121"/>
      <c r="J13" s="148"/>
      <c r="K13" s="90"/>
      <c r="L13" s="21"/>
      <c r="M13" s="149"/>
      <c r="N13" s="22"/>
      <c r="O13" s="149"/>
      <c r="P13" s="1"/>
    </row>
    <row r="14" spans="1:16" x14ac:dyDescent="0.2">
      <c r="A14" s="23" t="s">
        <v>30</v>
      </c>
      <c r="B14" s="32" t="s">
        <v>31</v>
      </c>
      <c r="C14" s="24">
        <f>C15</f>
        <v>0</v>
      </c>
      <c r="D14" s="117"/>
      <c r="E14" s="25" t="e">
        <f>C14/D14+E15</f>
        <v>#DIV/0!</v>
      </c>
      <c r="F14" s="112"/>
      <c r="G14" s="26" t="e">
        <f>E14/F14+G15</f>
        <v>#DIV/0!</v>
      </c>
      <c r="H14" s="112"/>
      <c r="I14" s="141" t="e">
        <f>G14/H14+I15</f>
        <v>#DIV/0!</v>
      </c>
      <c r="J14" s="113"/>
      <c r="K14" s="142" t="e">
        <f>I14/J14</f>
        <v>#DIV/0!</v>
      </c>
      <c r="L14" s="114"/>
      <c r="M14" s="144" t="e">
        <f>K14*3600/L14</f>
        <v>#DIV/0!</v>
      </c>
      <c r="N14" s="116"/>
      <c r="O14" s="150" t="e">
        <f>M14*N14/1000</f>
        <v>#DIV/0!</v>
      </c>
      <c r="P14" s="2"/>
    </row>
    <row r="15" spans="1:16" ht="13.5" thickBot="1" x14ac:dyDescent="0.25">
      <c r="A15" s="15"/>
      <c r="B15" s="39" t="s">
        <v>32</v>
      </c>
      <c r="C15" s="118"/>
      <c r="D15" s="151"/>
      <c r="E15" s="119"/>
      <c r="F15" s="15"/>
      <c r="G15" s="120"/>
      <c r="H15" s="151"/>
      <c r="I15" s="121"/>
      <c r="J15" s="152"/>
      <c r="K15" s="90"/>
      <c r="L15" s="31"/>
      <c r="M15" s="31"/>
      <c r="N15" s="22"/>
      <c r="O15" s="149"/>
    </row>
    <row r="16" spans="1:16" x14ac:dyDescent="0.2">
      <c r="A16" s="23" t="s">
        <v>33</v>
      </c>
      <c r="B16" s="32" t="s">
        <v>34</v>
      </c>
      <c r="C16" s="24">
        <f>C17</f>
        <v>0</v>
      </c>
      <c r="D16" s="117"/>
      <c r="E16" s="25" t="e">
        <f>C16/D16+E17</f>
        <v>#DIV/0!</v>
      </c>
      <c r="F16" s="112"/>
      <c r="G16" s="26" t="e">
        <f>E16/F16+G17</f>
        <v>#DIV/0!</v>
      </c>
      <c r="H16" s="112"/>
      <c r="I16" s="141" t="e">
        <f>G16/H16+I17</f>
        <v>#DIV/0!</v>
      </c>
      <c r="J16" s="113"/>
      <c r="K16" s="142"/>
      <c r="L16" s="28"/>
      <c r="M16" s="144" t="e">
        <f>I16/J16*1000</f>
        <v>#DIV/0!</v>
      </c>
      <c r="N16" s="116"/>
      <c r="O16" s="150" t="e">
        <f>M16*N16</f>
        <v>#DIV/0!</v>
      </c>
    </row>
    <row r="17" spans="1:15" ht="13.5" thickBot="1" x14ac:dyDescent="0.25">
      <c r="A17" s="33"/>
      <c r="B17" s="39" t="s">
        <v>29</v>
      </c>
      <c r="C17" s="118"/>
      <c r="D17" s="151"/>
      <c r="E17" s="119"/>
      <c r="F17" s="15"/>
      <c r="G17" s="120"/>
      <c r="H17" s="151"/>
      <c r="I17" s="121"/>
      <c r="J17" s="152"/>
      <c r="K17" s="90"/>
      <c r="L17" s="31"/>
      <c r="M17" s="31"/>
      <c r="N17" s="22"/>
      <c r="O17" s="149"/>
    </row>
    <row r="18" spans="1:15" x14ac:dyDescent="0.2">
      <c r="A18" s="23" t="s">
        <v>35</v>
      </c>
      <c r="B18" s="32" t="s">
        <v>36</v>
      </c>
      <c r="C18" s="24">
        <f>C19</f>
        <v>0</v>
      </c>
      <c r="D18" s="117"/>
      <c r="E18" s="25" t="e">
        <f>C18/D18+E19</f>
        <v>#DIV/0!</v>
      </c>
      <c r="F18" s="112"/>
      <c r="G18" s="26" t="e">
        <f>E18/F18+G19</f>
        <v>#DIV/0!</v>
      </c>
      <c r="H18" s="112"/>
      <c r="I18" s="141" t="e">
        <f>G18/H18+I19</f>
        <v>#DIV/0!</v>
      </c>
      <c r="J18" s="27"/>
      <c r="K18" s="142"/>
      <c r="L18" s="28"/>
      <c r="M18" s="144" t="e">
        <f>I18/J18*1000</f>
        <v>#DIV/0!</v>
      </c>
      <c r="N18" s="116"/>
      <c r="O18" s="150" t="e">
        <f>M18*N18</f>
        <v>#DIV/0!</v>
      </c>
    </row>
    <row r="19" spans="1:15" ht="13.5" thickBot="1" x14ac:dyDescent="0.25">
      <c r="A19" s="33"/>
      <c r="B19" s="39" t="s">
        <v>29</v>
      </c>
      <c r="C19" s="118"/>
      <c r="D19" s="151"/>
      <c r="E19" s="119"/>
      <c r="F19" s="15"/>
      <c r="G19" s="120"/>
      <c r="H19" s="151"/>
      <c r="I19" s="121"/>
      <c r="J19" s="152"/>
      <c r="K19" s="90"/>
      <c r="L19" s="31"/>
      <c r="M19" s="31"/>
      <c r="N19" s="22"/>
      <c r="O19" s="149"/>
    </row>
    <row r="20" spans="1:15" x14ac:dyDescent="0.2">
      <c r="A20" s="12" t="s">
        <v>37</v>
      </c>
      <c r="B20" s="40"/>
      <c r="C20" s="41"/>
      <c r="D20" s="42"/>
      <c r="E20" s="42"/>
      <c r="F20" s="12"/>
      <c r="G20" s="43"/>
      <c r="H20" s="44"/>
      <c r="I20" s="45"/>
      <c r="J20" s="46"/>
      <c r="K20" s="45"/>
      <c r="L20" s="45"/>
      <c r="M20" s="45"/>
      <c r="N20" s="45"/>
      <c r="O20" s="76"/>
    </row>
    <row r="21" spans="1:15" ht="13.5" thickBot="1" x14ac:dyDescent="0.25">
      <c r="A21" s="47"/>
      <c r="B21" s="39" t="s">
        <v>29</v>
      </c>
      <c r="C21" s="48"/>
      <c r="D21" s="49"/>
      <c r="E21" s="49"/>
      <c r="F21" s="50"/>
      <c r="G21" s="51"/>
      <c r="H21" s="52"/>
      <c r="I21" s="53"/>
      <c r="J21" s="54"/>
      <c r="K21" s="53"/>
      <c r="L21" s="53"/>
      <c r="M21" s="53"/>
      <c r="N21" s="53"/>
      <c r="O21" s="53"/>
    </row>
    <row r="22" spans="1:15" x14ac:dyDescent="0.2">
      <c r="A22" s="12" t="s">
        <v>38</v>
      </c>
      <c r="B22" s="40"/>
      <c r="C22" s="41"/>
      <c r="D22" s="42"/>
      <c r="E22" s="42"/>
      <c r="F22" s="12"/>
      <c r="G22" s="43"/>
      <c r="H22" s="44"/>
      <c r="I22" s="45"/>
      <c r="J22" s="46"/>
      <c r="K22" s="45"/>
      <c r="L22" s="45"/>
      <c r="M22" s="45"/>
      <c r="N22" s="45"/>
      <c r="O22" s="45"/>
    </row>
    <row r="23" spans="1:15" ht="13.5" thickBot="1" x14ac:dyDescent="0.25">
      <c r="A23" s="33"/>
      <c r="B23" s="39" t="s">
        <v>29</v>
      </c>
      <c r="C23" s="34"/>
      <c r="D23" s="35"/>
      <c r="E23" s="35"/>
      <c r="F23" s="15"/>
      <c r="G23" s="36"/>
      <c r="H23" s="37"/>
      <c r="I23" s="31"/>
      <c r="J23" s="38"/>
      <c r="K23" s="31"/>
      <c r="L23" s="31"/>
      <c r="M23" s="31"/>
      <c r="N23" s="31"/>
      <c r="O23" s="31"/>
    </row>
    <row r="24" spans="1:15" x14ac:dyDescent="0.2">
      <c r="A24" s="202" t="s">
        <v>39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</row>
    <row r="25" spans="1:15" ht="13.5" thickBot="1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6"/>
      <c r="K25" s="206"/>
      <c r="L25" s="206"/>
      <c r="M25" s="206"/>
      <c r="N25" s="206"/>
      <c r="O25" s="208"/>
    </row>
    <row r="26" spans="1:15" x14ac:dyDescent="0.2">
      <c r="A26" s="12" t="s">
        <v>27</v>
      </c>
      <c r="B26" s="55"/>
      <c r="C26" s="140">
        <f>C27</f>
        <v>0</v>
      </c>
      <c r="D26" s="112"/>
      <c r="E26" s="25" t="e">
        <f>C26/D26+E27</f>
        <v>#DIV/0!</v>
      </c>
      <c r="F26" s="112"/>
      <c r="G26" s="26" t="e">
        <f>E26/F26+G27</f>
        <v>#DIV/0!</v>
      </c>
      <c r="H26" s="112"/>
      <c r="I26" s="153" t="e">
        <f>G26/H26+I27</f>
        <v>#DIV/0!</v>
      </c>
      <c r="J26" s="59"/>
      <c r="K26" s="154" t="e">
        <f>K30</f>
        <v>#DIV/0!</v>
      </c>
      <c r="L26" s="143">
        <v>35.395200000000003</v>
      </c>
      <c r="M26" s="144" t="e">
        <f>K26*3600/L26/1.107506</f>
        <v>#DIV/0!</v>
      </c>
      <c r="N26" s="115"/>
      <c r="O26" s="155" t="e">
        <f>K26*N26*1000</f>
        <v>#DIV/0!</v>
      </c>
    </row>
    <row r="27" spans="1:15" ht="13.5" thickBot="1" x14ac:dyDescent="0.25">
      <c r="A27" s="15"/>
      <c r="B27" s="81" t="s">
        <v>29</v>
      </c>
      <c r="C27" s="122"/>
      <c r="D27" s="146"/>
      <c r="E27" s="123"/>
      <c r="F27" s="147"/>
      <c r="G27" s="120"/>
      <c r="H27" s="147"/>
      <c r="I27" s="121"/>
      <c r="J27" s="148"/>
      <c r="K27" s="90"/>
      <c r="L27" s="21"/>
      <c r="M27" s="149"/>
      <c r="N27" s="22"/>
      <c r="O27" s="64"/>
    </row>
    <row r="28" spans="1:15" x14ac:dyDescent="0.2">
      <c r="A28" s="23"/>
      <c r="B28" s="61"/>
      <c r="C28" s="24"/>
      <c r="D28" s="13"/>
      <c r="E28" s="25"/>
      <c r="F28" s="25"/>
      <c r="G28" s="26"/>
      <c r="H28" s="25"/>
      <c r="I28" s="62"/>
      <c r="J28" s="27"/>
      <c r="K28" s="156"/>
      <c r="L28" s="28"/>
      <c r="M28" s="144"/>
      <c r="N28" s="29"/>
      <c r="O28" s="63"/>
    </row>
    <row r="29" spans="1:15" ht="13.5" thickBot="1" x14ac:dyDescent="0.25">
      <c r="A29" s="15"/>
      <c r="B29" s="16"/>
      <c r="C29" s="17"/>
      <c r="D29" s="151"/>
      <c r="E29" s="30"/>
      <c r="F29" s="15"/>
      <c r="G29" s="19"/>
      <c r="H29" s="151"/>
      <c r="I29" s="31"/>
      <c r="J29" s="152"/>
      <c r="K29" s="31"/>
      <c r="L29" s="31"/>
      <c r="M29" s="31"/>
      <c r="N29" s="22"/>
      <c r="O29" s="64"/>
    </row>
    <row r="30" spans="1:15" x14ac:dyDescent="0.2">
      <c r="A30" s="23" t="s">
        <v>30</v>
      </c>
      <c r="B30" s="32"/>
      <c r="C30" s="126"/>
      <c r="D30" s="218"/>
      <c r="E30" s="219"/>
      <c r="F30" s="219"/>
      <c r="G30" s="219"/>
      <c r="H30" s="219"/>
      <c r="I30" s="219"/>
      <c r="J30" s="220"/>
      <c r="K30" s="157" t="e">
        <f>C30/C32*1.107506</f>
        <v>#DIV/0!</v>
      </c>
      <c r="L30" s="143"/>
      <c r="M30" s="158"/>
      <c r="N30" s="60"/>
      <c r="O30" s="144"/>
    </row>
    <row r="31" spans="1:15" ht="13.5" thickBot="1" x14ac:dyDescent="0.25">
      <c r="A31" s="15"/>
      <c r="B31" s="77" t="s">
        <v>40</v>
      </c>
      <c r="C31" s="65" t="s">
        <v>41</v>
      </c>
      <c r="D31" s="221"/>
      <c r="E31" s="222"/>
      <c r="F31" s="222"/>
      <c r="G31" s="222"/>
      <c r="H31" s="222"/>
      <c r="I31" s="222"/>
      <c r="J31" s="223"/>
      <c r="K31" s="66" t="s">
        <v>41</v>
      </c>
      <c r="L31" s="21"/>
      <c r="M31" s="159"/>
      <c r="N31" s="22"/>
      <c r="O31" s="149"/>
    </row>
    <row r="32" spans="1:15" x14ac:dyDescent="0.2">
      <c r="A32" s="23" t="s">
        <v>33</v>
      </c>
      <c r="B32" s="32"/>
      <c r="C32" s="126"/>
      <c r="D32" s="19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</row>
    <row r="33" spans="1:16" ht="13.5" thickBot="1" x14ac:dyDescent="0.25">
      <c r="A33" s="15"/>
      <c r="B33" s="77" t="s">
        <v>42</v>
      </c>
      <c r="C33" s="67" t="s">
        <v>43</v>
      </c>
      <c r="D33" s="197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9"/>
    </row>
    <row r="34" spans="1:16" x14ac:dyDescent="0.2">
      <c r="A34" s="12" t="s">
        <v>35</v>
      </c>
      <c r="B34" s="40"/>
      <c r="C34" s="125"/>
      <c r="D34" s="194"/>
      <c r="E34" s="195"/>
      <c r="F34" s="195"/>
      <c r="G34" s="195"/>
      <c r="H34" s="195"/>
      <c r="I34" s="195"/>
      <c r="J34" s="196"/>
      <c r="K34" s="160" t="e">
        <f>K30*C34/1.107506</f>
        <v>#DIV/0!</v>
      </c>
      <c r="L34" s="45"/>
      <c r="M34" s="45"/>
      <c r="N34" s="68"/>
      <c r="O34" s="144"/>
    </row>
    <row r="35" spans="1:16" ht="13.5" thickBot="1" x14ac:dyDescent="0.25">
      <c r="A35" s="69"/>
      <c r="B35" s="78" t="s">
        <v>44</v>
      </c>
      <c r="C35" s="70" t="s">
        <v>43</v>
      </c>
      <c r="D35" s="197"/>
      <c r="E35" s="198"/>
      <c r="F35" s="198"/>
      <c r="G35" s="198"/>
      <c r="H35" s="198"/>
      <c r="I35" s="198"/>
      <c r="J35" s="199"/>
      <c r="K35" s="71"/>
      <c r="L35" s="71"/>
      <c r="M35" s="71"/>
      <c r="N35" s="14"/>
      <c r="O35" s="161"/>
    </row>
    <row r="36" spans="1:16" x14ac:dyDescent="0.2">
      <c r="A36" s="12" t="s">
        <v>37</v>
      </c>
      <c r="B36" s="40"/>
      <c r="C36" s="73" t="e">
        <f>K34</f>
        <v>#DIV/0!</v>
      </c>
      <c r="D36" s="200" t="e">
        <f>C36/(C37+C36)</f>
        <v>#DIV/0!</v>
      </c>
      <c r="E36" s="213"/>
      <c r="F36" s="209" t="s">
        <v>45</v>
      </c>
      <c r="G36" s="210"/>
      <c r="H36" s="73" t="e">
        <f>I26</f>
        <v>#DIV/0!</v>
      </c>
      <c r="I36" s="200" t="e">
        <f>H36/(H37+H36)</f>
        <v>#DIV/0!</v>
      </c>
      <c r="J36" s="96"/>
      <c r="K36" s="162"/>
      <c r="L36" s="28"/>
      <c r="M36" s="144"/>
      <c r="N36" s="60"/>
      <c r="O36" s="164" t="e">
        <f>O26*D36</f>
        <v>#DIV/0!</v>
      </c>
    </row>
    <row r="37" spans="1:16" ht="13.5" thickBot="1" x14ac:dyDescent="0.25">
      <c r="A37" s="15"/>
      <c r="B37" s="79" t="s">
        <v>46</v>
      </c>
      <c r="C37" s="74">
        <f>C30</f>
        <v>0</v>
      </c>
      <c r="D37" s="201"/>
      <c r="E37" s="214"/>
      <c r="F37" s="211"/>
      <c r="G37" s="212"/>
      <c r="H37" s="74">
        <f>C30</f>
        <v>0</v>
      </c>
      <c r="I37" s="201"/>
      <c r="J37" s="97"/>
      <c r="K37" s="31"/>
      <c r="L37" s="31"/>
      <c r="M37" s="31"/>
      <c r="N37" s="22"/>
      <c r="O37" s="64"/>
    </row>
    <row r="38" spans="1:16" x14ac:dyDescent="0.2">
      <c r="A38" s="12" t="s">
        <v>38</v>
      </c>
      <c r="B38" s="40"/>
      <c r="C38" s="56"/>
      <c r="D38" s="57"/>
      <c r="E38" s="57"/>
      <c r="F38" s="57"/>
      <c r="G38" s="58"/>
      <c r="H38" s="57"/>
      <c r="I38" s="189" t="e">
        <f>I26-K34</f>
        <v>#DIV/0!</v>
      </c>
      <c r="J38" s="27"/>
      <c r="K38" s="162" t="e">
        <f>I38/J38*1.107506</f>
        <v>#DIV/0!</v>
      </c>
      <c r="L38" s="143">
        <v>35.395200000000003</v>
      </c>
      <c r="M38" s="144" t="e">
        <f>I38/J38*3600/L38</f>
        <v>#DIV/0!</v>
      </c>
      <c r="N38" s="115"/>
      <c r="O38" s="163" t="e">
        <f>K38*N38*1000</f>
        <v>#DIV/0!</v>
      </c>
      <c r="P38" s="111" t="s">
        <v>47</v>
      </c>
    </row>
    <row r="39" spans="1:16" ht="13.5" thickBot="1" x14ac:dyDescent="0.25">
      <c r="A39" s="3"/>
      <c r="B39" s="80" t="s">
        <v>48</v>
      </c>
      <c r="C39" s="9"/>
      <c r="D39" s="4"/>
      <c r="E39" s="10"/>
      <c r="F39" s="3"/>
      <c r="G39" s="5"/>
      <c r="H39" s="6"/>
      <c r="I39" s="108"/>
      <c r="J39" s="38"/>
      <c r="K39" s="31"/>
      <c r="L39" s="31"/>
      <c r="M39" s="31"/>
      <c r="N39" s="22"/>
      <c r="O39" s="64"/>
    </row>
  </sheetData>
  <sheetProtection sheet="1" objects="1" scenarios="1" formatColumns="0" formatRows="0" insertRows="0"/>
  <mergeCells count="27">
    <mergeCell ref="A2:H2"/>
    <mergeCell ref="F1:H1"/>
    <mergeCell ref="K1:O1"/>
    <mergeCell ref="A9:B9"/>
    <mergeCell ref="C4:O4"/>
    <mergeCell ref="C5:K5"/>
    <mergeCell ref="C9:O9"/>
    <mergeCell ref="A4:B4"/>
    <mergeCell ref="A5:B5"/>
    <mergeCell ref="A6:B6"/>
    <mergeCell ref="D6:E6"/>
    <mergeCell ref="A7:B7"/>
    <mergeCell ref="L6:M6"/>
    <mergeCell ref="L5:M5"/>
    <mergeCell ref="D8:O8"/>
    <mergeCell ref="N6:O6"/>
    <mergeCell ref="N5:O5"/>
    <mergeCell ref="D7:O7"/>
    <mergeCell ref="F6:K6"/>
    <mergeCell ref="D30:J31"/>
    <mergeCell ref="D32:O33"/>
    <mergeCell ref="D34:J35"/>
    <mergeCell ref="D36:D37"/>
    <mergeCell ref="A24:O25"/>
    <mergeCell ref="F36:G37"/>
    <mergeCell ref="E36:E37"/>
    <mergeCell ref="I36:I37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84" orientation="landscape" r:id="rId1"/>
  <headerFooter alignWithMargins="0"/>
  <ignoredErrors>
    <ignoredError sqref="C14 C36:C37 D36 H36:H37 I36 I14 G14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C4" sqref="C4:O4"/>
    </sheetView>
  </sheetViews>
  <sheetFormatPr defaultRowHeight="12.75" x14ac:dyDescent="0.2"/>
  <cols>
    <col min="1" max="1" width="5.140625" style="2" customWidth="1"/>
    <col min="2" max="2" width="24.28515625" style="2" customWidth="1"/>
    <col min="3" max="3" width="10.7109375" style="2" customWidth="1"/>
    <col min="4" max="4" width="8.140625" style="2" customWidth="1"/>
    <col min="5" max="5" width="9" style="2" customWidth="1"/>
    <col min="6" max="6" width="7.140625" style="2" customWidth="1"/>
    <col min="7" max="7" width="9" style="2" customWidth="1"/>
    <col min="8" max="8" width="7.5703125" style="2" customWidth="1"/>
    <col min="9" max="9" width="8.85546875" style="2"/>
    <col min="10" max="10" width="7" style="2" customWidth="1"/>
    <col min="11" max="11" width="13.5703125" style="2" bestFit="1" customWidth="1"/>
    <col min="12" max="12" width="8.85546875" style="2"/>
    <col min="13" max="13" width="13" style="2" bestFit="1" customWidth="1"/>
    <col min="14" max="14" width="7.42578125" style="2" customWidth="1"/>
    <col min="15" max="15" width="11.5703125" style="2" customWidth="1"/>
    <col min="16" max="16" width="8.85546875" style="2"/>
  </cols>
  <sheetData>
    <row r="1" spans="1:16" x14ac:dyDescent="0.2">
      <c r="A1" s="130"/>
      <c r="B1" s="130"/>
      <c r="C1" s="130"/>
      <c r="D1" s="130"/>
      <c r="E1" s="130"/>
      <c r="F1" s="225"/>
      <c r="G1" s="225"/>
      <c r="H1" s="225"/>
      <c r="K1" s="225" t="s">
        <v>0</v>
      </c>
      <c r="L1" s="225"/>
      <c r="M1" s="225"/>
      <c r="N1" s="225"/>
      <c r="O1" s="225"/>
    </row>
    <row r="2" spans="1:16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</row>
    <row r="3" spans="1:16" x14ac:dyDescent="0.2">
      <c r="A3" s="131"/>
      <c r="B3" s="131"/>
      <c r="C3" s="131"/>
      <c r="D3" s="131"/>
      <c r="E3" s="131"/>
      <c r="F3" s="131"/>
      <c r="G3" s="131"/>
      <c r="H3" s="131"/>
    </row>
    <row r="4" spans="1:16" ht="22.35" customHeight="1" x14ac:dyDescent="0.2">
      <c r="A4" s="226" t="s">
        <v>2</v>
      </c>
      <c r="B4" s="227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22.35" customHeight="1" x14ac:dyDescent="0.2">
      <c r="A5" s="230" t="s">
        <v>3</v>
      </c>
      <c r="B5" s="231"/>
      <c r="C5" s="228"/>
      <c r="D5" s="228"/>
      <c r="E5" s="228"/>
      <c r="F5" s="228"/>
      <c r="G5" s="228"/>
      <c r="H5" s="228"/>
      <c r="I5" s="228"/>
      <c r="J5" s="228"/>
      <c r="K5" s="228"/>
      <c r="L5" s="226" t="s">
        <v>4</v>
      </c>
      <c r="M5" s="226"/>
      <c r="N5" s="215"/>
      <c r="O5" s="215"/>
    </row>
    <row r="6" spans="1:16" ht="22.35" customHeight="1" x14ac:dyDescent="0.2">
      <c r="A6" s="230" t="s">
        <v>5</v>
      </c>
      <c r="B6" s="231"/>
      <c r="C6" s="129"/>
      <c r="D6" s="230" t="s">
        <v>6</v>
      </c>
      <c r="E6" s="230"/>
      <c r="F6" s="217"/>
      <c r="G6" s="217"/>
      <c r="H6" s="217"/>
      <c r="I6" s="217"/>
      <c r="J6" s="217"/>
      <c r="K6" s="217"/>
      <c r="L6" s="226" t="s">
        <v>7</v>
      </c>
      <c r="M6" s="226"/>
      <c r="N6" s="215"/>
      <c r="O6" s="215"/>
    </row>
    <row r="7" spans="1:16" ht="22.35" customHeight="1" x14ac:dyDescent="0.2">
      <c r="A7" s="231" t="s">
        <v>8</v>
      </c>
      <c r="B7" s="232"/>
      <c r="C7" s="132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6" ht="22.35" customHeight="1" x14ac:dyDescent="0.2">
      <c r="A8" s="133"/>
      <c r="B8" s="134"/>
      <c r="C8" s="132" t="s">
        <v>10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6" ht="22.35" customHeight="1" x14ac:dyDescent="0.2">
      <c r="A9" s="226" t="s">
        <v>11</v>
      </c>
      <c r="B9" s="22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</row>
    <row r="10" spans="1:16" ht="13.5" customHeight="1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</row>
    <row r="11" spans="1:16" ht="60" customHeight="1" thickBot="1" x14ac:dyDescent="0.25">
      <c r="A11" s="136" t="s">
        <v>12</v>
      </c>
      <c r="B11" s="137" t="s">
        <v>13</v>
      </c>
      <c r="C11" s="138" t="s">
        <v>14</v>
      </c>
      <c r="D11" s="138" t="s">
        <v>15</v>
      </c>
      <c r="E11" s="138" t="s">
        <v>16</v>
      </c>
      <c r="F11" s="138" t="s">
        <v>17</v>
      </c>
      <c r="G11" s="138" t="s">
        <v>18</v>
      </c>
      <c r="H11" s="138" t="s">
        <v>19</v>
      </c>
      <c r="I11" s="138" t="s">
        <v>20</v>
      </c>
      <c r="J11" s="138" t="s">
        <v>21</v>
      </c>
      <c r="K11" s="138" t="s">
        <v>22</v>
      </c>
      <c r="L11" s="138" t="s">
        <v>23</v>
      </c>
      <c r="M11" s="138" t="s">
        <v>24</v>
      </c>
      <c r="N11" s="139" t="s">
        <v>25</v>
      </c>
      <c r="O11" s="139" t="s">
        <v>26</v>
      </c>
    </row>
    <row r="12" spans="1:16" x14ac:dyDescent="0.2">
      <c r="A12" s="12" t="s">
        <v>27</v>
      </c>
      <c r="B12" s="40" t="s">
        <v>28</v>
      </c>
      <c r="C12" s="140">
        <f>C13</f>
        <v>0</v>
      </c>
      <c r="D12" s="112"/>
      <c r="E12" s="25" t="e">
        <f>C12/D12+E13</f>
        <v>#DIV/0!</v>
      </c>
      <c r="F12" s="112"/>
      <c r="G12" s="26" t="e">
        <f>E12/F12+G13</f>
        <v>#DIV/0!</v>
      </c>
      <c r="H12" s="112"/>
      <c r="I12" s="141" t="e">
        <f>G12/H12+I13</f>
        <v>#DIV/0!</v>
      </c>
      <c r="J12" s="113"/>
      <c r="K12" s="142" t="e">
        <f>I12/J12*1.107506</f>
        <v>#DIV/0!</v>
      </c>
      <c r="L12" s="143">
        <v>35.395200000000003</v>
      </c>
      <c r="M12" s="144" t="e">
        <f>I12/J12*3600/L12</f>
        <v>#DIV/0!</v>
      </c>
      <c r="N12" s="115"/>
      <c r="O12" s="170" t="e">
        <f>K12*N12*1000</f>
        <v>#DIV/0!</v>
      </c>
      <c r="P12" s="1"/>
    </row>
    <row r="13" spans="1:16" ht="13.5" thickBot="1" x14ac:dyDescent="0.25">
      <c r="A13" s="15"/>
      <c r="B13" s="39" t="s">
        <v>29</v>
      </c>
      <c r="C13" s="72">
        <v>0</v>
      </c>
      <c r="D13" s="146"/>
      <c r="E13" s="18">
        <v>0</v>
      </c>
      <c r="F13" s="147"/>
      <c r="G13" s="19">
        <v>0</v>
      </c>
      <c r="H13" s="147"/>
      <c r="I13" s="20">
        <v>0</v>
      </c>
      <c r="J13" s="148"/>
      <c r="K13" s="90"/>
      <c r="L13" s="21"/>
      <c r="M13" s="149"/>
      <c r="N13" s="22"/>
      <c r="O13" s="90"/>
      <c r="P13" s="1"/>
    </row>
    <row r="14" spans="1:16" x14ac:dyDescent="0.2">
      <c r="A14" s="23" t="s">
        <v>30</v>
      </c>
      <c r="B14" s="32" t="s">
        <v>31</v>
      </c>
      <c r="C14" s="24">
        <f>C15</f>
        <v>0</v>
      </c>
      <c r="D14" s="117"/>
      <c r="E14" s="25" t="e">
        <f>C14/D14+E15</f>
        <v>#DIV/0!</v>
      </c>
      <c r="F14" s="112"/>
      <c r="G14" s="26" t="e">
        <f>E14/F14+G15</f>
        <v>#DIV/0!</v>
      </c>
      <c r="H14" s="112"/>
      <c r="I14" s="141" t="e">
        <f>G14/H14+I15</f>
        <v>#DIV/0!</v>
      </c>
      <c r="J14" s="113"/>
      <c r="K14" s="142" t="e">
        <f>I14/J14</f>
        <v>#DIV/0!</v>
      </c>
      <c r="L14" s="28">
        <v>0</v>
      </c>
      <c r="M14" s="144" t="e">
        <f>K14*3600/L14</f>
        <v>#DIV/0!</v>
      </c>
      <c r="N14" s="116"/>
      <c r="O14" s="171" t="e">
        <f>M14*N14/1000</f>
        <v>#DIV/0!</v>
      </c>
    </row>
    <row r="15" spans="1:16" ht="13.5" thickBot="1" x14ac:dyDescent="0.25">
      <c r="A15" s="15"/>
      <c r="B15" s="39" t="s">
        <v>32</v>
      </c>
      <c r="C15" s="118"/>
      <c r="D15" s="151"/>
      <c r="E15" s="119"/>
      <c r="F15" s="15"/>
      <c r="G15" s="120"/>
      <c r="H15" s="151"/>
      <c r="I15" s="121"/>
      <c r="J15" s="152"/>
      <c r="K15" s="90"/>
      <c r="L15" s="31"/>
      <c r="M15" s="31"/>
      <c r="N15" s="22"/>
      <c r="O15" s="90"/>
    </row>
    <row r="16" spans="1:16" x14ac:dyDescent="0.2">
      <c r="A16" s="23" t="s">
        <v>33</v>
      </c>
      <c r="B16" s="32" t="s">
        <v>34</v>
      </c>
      <c r="C16" s="24">
        <f>C17</f>
        <v>0</v>
      </c>
      <c r="D16" s="117"/>
      <c r="E16" s="25" t="e">
        <f>C16/D16+E17</f>
        <v>#DIV/0!</v>
      </c>
      <c r="F16" s="112"/>
      <c r="G16" s="26" t="e">
        <f>E16/F16+G17</f>
        <v>#DIV/0!</v>
      </c>
      <c r="H16" s="112"/>
      <c r="I16" s="141" t="e">
        <f>G16/H16+I17</f>
        <v>#DIV/0!</v>
      </c>
      <c r="J16" s="113"/>
      <c r="K16" s="142"/>
      <c r="L16" s="28"/>
      <c r="M16" s="144" t="e">
        <f>I16/J16*1000</f>
        <v>#DIV/0!</v>
      </c>
      <c r="N16" s="116"/>
      <c r="O16" s="150" t="e">
        <f>M16*N16</f>
        <v>#DIV/0!</v>
      </c>
    </row>
    <row r="17" spans="1:16" ht="13.5" thickBot="1" x14ac:dyDescent="0.25">
      <c r="A17" s="33"/>
      <c r="B17" s="39" t="s">
        <v>29</v>
      </c>
      <c r="C17" s="118"/>
      <c r="D17" s="151"/>
      <c r="E17" s="119"/>
      <c r="F17" s="15"/>
      <c r="G17" s="120"/>
      <c r="H17" s="151"/>
      <c r="I17" s="121"/>
      <c r="J17" s="152"/>
      <c r="K17" s="90"/>
      <c r="L17" s="31"/>
      <c r="M17" s="31"/>
      <c r="N17" s="22"/>
      <c r="O17" s="149"/>
    </row>
    <row r="18" spans="1:16" x14ac:dyDescent="0.2">
      <c r="A18" s="23" t="s">
        <v>35</v>
      </c>
      <c r="B18" s="32" t="s">
        <v>36</v>
      </c>
      <c r="C18" s="24">
        <f>C19</f>
        <v>0</v>
      </c>
      <c r="D18" s="117"/>
      <c r="E18" s="25" t="e">
        <f>C18/D18+E19</f>
        <v>#DIV/0!</v>
      </c>
      <c r="F18" s="112"/>
      <c r="G18" s="26" t="e">
        <f>E18/F18+G19</f>
        <v>#DIV/0!</v>
      </c>
      <c r="H18" s="112"/>
      <c r="I18" s="141" t="e">
        <f>G18/H18+I19</f>
        <v>#DIV/0!</v>
      </c>
      <c r="J18" s="27"/>
      <c r="K18" s="142"/>
      <c r="L18" s="28"/>
      <c r="M18" s="144" t="e">
        <f>I18/J18*1000</f>
        <v>#DIV/0!</v>
      </c>
      <c r="N18" s="116"/>
      <c r="O18" s="150" t="e">
        <f>M18*N18</f>
        <v>#DIV/0!</v>
      </c>
    </row>
    <row r="19" spans="1:16" ht="13.5" thickBot="1" x14ac:dyDescent="0.25">
      <c r="A19" s="33"/>
      <c r="B19" s="39" t="s">
        <v>29</v>
      </c>
      <c r="C19" s="118"/>
      <c r="D19" s="151"/>
      <c r="E19" s="119"/>
      <c r="F19" s="15"/>
      <c r="G19" s="120"/>
      <c r="H19" s="151"/>
      <c r="I19" s="121"/>
      <c r="J19" s="152"/>
      <c r="K19" s="90"/>
      <c r="L19" s="31"/>
      <c r="M19" s="31"/>
      <c r="N19" s="22"/>
      <c r="O19" s="149"/>
    </row>
    <row r="20" spans="1:16" x14ac:dyDescent="0.2">
      <c r="A20" s="12" t="s">
        <v>37</v>
      </c>
      <c r="B20" s="40"/>
      <c r="C20" s="41"/>
      <c r="D20" s="42"/>
      <c r="E20" s="42"/>
      <c r="F20" s="12"/>
      <c r="G20" s="43"/>
      <c r="H20" s="44"/>
      <c r="I20" s="45"/>
      <c r="J20" s="46"/>
      <c r="K20" s="45"/>
      <c r="L20" s="45"/>
      <c r="M20" s="45"/>
      <c r="N20" s="45"/>
      <c r="O20" s="91"/>
    </row>
    <row r="21" spans="1:16" ht="13.5" thickBot="1" x14ac:dyDescent="0.25">
      <c r="A21" s="47"/>
      <c r="B21" s="39" t="s">
        <v>29</v>
      </c>
      <c r="C21" s="48"/>
      <c r="D21" s="49"/>
      <c r="E21" s="49"/>
      <c r="F21" s="50"/>
      <c r="G21" s="51"/>
      <c r="H21" s="52"/>
      <c r="I21" s="53"/>
      <c r="J21" s="54"/>
      <c r="K21" s="53"/>
      <c r="L21" s="53"/>
      <c r="M21" s="53"/>
      <c r="N21" s="53"/>
      <c r="O21" s="92"/>
    </row>
    <row r="22" spans="1:16" x14ac:dyDescent="0.2">
      <c r="A22" s="12" t="s">
        <v>38</v>
      </c>
      <c r="B22" s="40"/>
      <c r="C22" s="41"/>
      <c r="D22" s="42"/>
      <c r="E22" s="42"/>
      <c r="F22" s="12"/>
      <c r="G22" s="43"/>
      <c r="H22" s="44"/>
      <c r="I22" s="45"/>
      <c r="J22" s="46"/>
      <c r="K22" s="45"/>
      <c r="L22" s="45"/>
      <c r="M22" s="45"/>
      <c r="N22" s="45"/>
      <c r="O22" s="93"/>
    </row>
    <row r="23" spans="1:16" ht="13.5" thickBot="1" x14ac:dyDescent="0.25">
      <c r="A23" s="33"/>
      <c r="B23" s="39" t="s">
        <v>29</v>
      </c>
      <c r="C23" s="34"/>
      <c r="D23" s="35"/>
      <c r="E23" s="35"/>
      <c r="F23" s="15"/>
      <c r="G23" s="36"/>
      <c r="H23" s="37"/>
      <c r="I23" s="31"/>
      <c r="J23" s="38"/>
      <c r="K23" s="31"/>
      <c r="L23" s="31"/>
      <c r="M23" s="31"/>
      <c r="N23" s="31"/>
      <c r="O23" s="90"/>
    </row>
    <row r="24" spans="1:16" x14ac:dyDescent="0.2">
      <c r="A24" s="202" t="s">
        <v>39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</row>
    <row r="25" spans="1:16" ht="13.5" thickBot="1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6"/>
      <c r="K25" s="206"/>
      <c r="L25" s="206"/>
      <c r="M25" s="206"/>
      <c r="N25" s="206"/>
      <c r="O25" s="208"/>
    </row>
    <row r="26" spans="1:16" x14ac:dyDescent="0.2">
      <c r="A26" s="12" t="s">
        <v>27</v>
      </c>
      <c r="B26" s="55"/>
      <c r="C26" s="140">
        <f>C27</f>
        <v>0</v>
      </c>
      <c r="D26" s="112"/>
      <c r="E26" s="25" t="e">
        <f>C26/D26+E27</f>
        <v>#DIV/0!</v>
      </c>
      <c r="F26" s="112"/>
      <c r="G26" s="26" t="e">
        <f>E26/F26+G27</f>
        <v>#DIV/0!</v>
      </c>
      <c r="H26" s="112"/>
      <c r="I26" s="172" t="e">
        <f>G26/H26+I27</f>
        <v>#DIV/0!</v>
      </c>
      <c r="J26" s="127"/>
      <c r="K26" s="98" t="e">
        <f>0.2*I28/J26*1.107506</f>
        <v>#DIV/0!</v>
      </c>
      <c r="L26" s="99">
        <v>35.395200000000003</v>
      </c>
      <c r="M26" s="173" t="e">
        <f>K26*3600/L26/1.107506</f>
        <v>#DIV/0!</v>
      </c>
      <c r="N26" s="191"/>
      <c r="O26" s="174" t="e">
        <f>K26*N26*1000</f>
        <v>#DIV/0!</v>
      </c>
      <c r="P26" s="175" t="s">
        <v>49</v>
      </c>
    </row>
    <row r="27" spans="1:16" ht="13.5" thickBot="1" x14ac:dyDescent="0.25">
      <c r="A27" s="15"/>
      <c r="B27" s="16" t="s">
        <v>29</v>
      </c>
      <c r="C27" s="122"/>
      <c r="D27" s="146"/>
      <c r="E27" s="123"/>
      <c r="F27" s="147"/>
      <c r="G27" s="120"/>
      <c r="H27" s="147"/>
      <c r="I27" s="121"/>
      <c r="J27" s="148"/>
      <c r="K27" s="176"/>
      <c r="L27" s="100"/>
      <c r="M27" s="177"/>
      <c r="N27" s="101"/>
      <c r="O27" s="178"/>
    </row>
    <row r="28" spans="1:16" x14ac:dyDescent="0.2">
      <c r="A28" s="23"/>
      <c r="B28" s="94" t="s">
        <v>50</v>
      </c>
      <c r="C28" s="24" t="s">
        <v>41</v>
      </c>
      <c r="D28" s="13"/>
      <c r="E28" s="25"/>
      <c r="F28" s="25"/>
      <c r="G28" s="26"/>
      <c r="H28" s="25"/>
      <c r="I28" s="83">
        <f>K34+I29</f>
        <v>0</v>
      </c>
      <c r="J28" s="27"/>
      <c r="K28" s="103" t="e">
        <f>0.8*I28/J26</f>
        <v>#DIV/0!</v>
      </c>
      <c r="L28" s="104">
        <v>0</v>
      </c>
      <c r="M28" s="179" t="e">
        <f>K28*3600/L28</f>
        <v>#DIV/0!</v>
      </c>
      <c r="N28" s="192"/>
      <c r="O28" s="180" t="e">
        <f>M28*N28/1000</f>
        <v>#DIV/0!</v>
      </c>
      <c r="P28" s="175" t="s">
        <v>51</v>
      </c>
    </row>
    <row r="29" spans="1:16" ht="13.5" thickBot="1" x14ac:dyDescent="0.25">
      <c r="A29" s="15"/>
      <c r="B29" s="95" t="s">
        <v>52</v>
      </c>
      <c r="C29" s="85" t="s">
        <v>41</v>
      </c>
      <c r="D29" s="151"/>
      <c r="E29" s="30"/>
      <c r="F29" s="15"/>
      <c r="G29" s="19"/>
      <c r="H29" s="151"/>
      <c r="I29" s="82">
        <f>K30</f>
        <v>0</v>
      </c>
      <c r="J29" s="152"/>
      <c r="K29" s="105"/>
      <c r="L29" s="105"/>
      <c r="M29" s="105"/>
      <c r="N29" s="106"/>
      <c r="O29" s="107"/>
    </row>
    <row r="30" spans="1:16" x14ac:dyDescent="0.2">
      <c r="A30" s="23" t="s">
        <v>30</v>
      </c>
      <c r="B30" s="86" t="s">
        <v>40</v>
      </c>
      <c r="C30" s="126"/>
      <c r="D30" s="218"/>
      <c r="E30" s="219"/>
      <c r="F30" s="219"/>
      <c r="G30" s="219"/>
      <c r="H30" s="219" t="s">
        <v>53</v>
      </c>
      <c r="I30" s="219"/>
      <c r="J30" s="220"/>
      <c r="K30" s="181">
        <f>K32/3600</f>
        <v>0</v>
      </c>
      <c r="L30" s="143"/>
      <c r="M30" s="158"/>
      <c r="N30" s="60"/>
      <c r="O30" s="93"/>
    </row>
    <row r="31" spans="1:16" ht="13.5" thickBot="1" x14ac:dyDescent="0.25">
      <c r="A31" s="15"/>
      <c r="B31" s="77"/>
      <c r="C31" s="65" t="s">
        <v>41</v>
      </c>
      <c r="D31" s="221"/>
      <c r="E31" s="222"/>
      <c r="F31" s="222"/>
      <c r="G31" s="222"/>
      <c r="H31" s="222"/>
      <c r="I31" s="222"/>
      <c r="J31" s="223"/>
      <c r="K31" s="66" t="s">
        <v>41</v>
      </c>
      <c r="L31" s="21"/>
      <c r="M31" s="159"/>
      <c r="N31" s="22"/>
      <c r="O31" s="90"/>
    </row>
    <row r="32" spans="1:16" x14ac:dyDescent="0.2">
      <c r="A32" s="23" t="s">
        <v>33</v>
      </c>
      <c r="B32" s="86" t="s">
        <v>54</v>
      </c>
      <c r="C32" s="126"/>
      <c r="D32" s="194"/>
      <c r="E32" s="195"/>
      <c r="F32" s="195"/>
      <c r="G32" s="195"/>
      <c r="H32" s="195"/>
      <c r="I32" s="195"/>
      <c r="J32" s="195"/>
      <c r="K32" s="182">
        <f>C30*C32*1000</f>
        <v>0</v>
      </c>
      <c r="L32" s="195"/>
      <c r="M32" s="195"/>
      <c r="N32" s="195"/>
      <c r="O32" s="196"/>
    </row>
    <row r="33" spans="1:16" ht="13.5" thickBot="1" x14ac:dyDescent="0.25">
      <c r="A33" s="15"/>
      <c r="B33" s="77"/>
      <c r="C33" s="183" t="s">
        <v>55</v>
      </c>
      <c r="D33" s="197"/>
      <c r="E33" s="198"/>
      <c r="F33" s="198"/>
      <c r="G33" s="198"/>
      <c r="H33" s="198"/>
      <c r="I33" s="198"/>
      <c r="J33" s="198"/>
      <c r="K33" s="184" t="s">
        <v>56</v>
      </c>
      <c r="L33" s="198"/>
      <c r="M33" s="198"/>
      <c r="N33" s="198"/>
      <c r="O33" s="199"/>
    </row>
    <row r="34" spans="1:16" x14ac:dyDescent="0.2">
      <c r="A34" s="12" t="s">
        <v>35</v>
      </c>
      <c r="B34" s="87" t="s">
        <v>57</v>
      </c>
      <c r="C34" s="75"/>
      <c r="D34" s="194"/>
      <c r="E34" s="195"/>
      <c r="F34" s="195"/>
      <c r="G34" s="195"/>
      <c r="H34" s="238" t="s">
        <v>58</v>
      </c>
      <c r="I34" s="238"/>
      <c r="J34" s="239"/>
      <c r="K34" s="128"/>
      <c r="L34" s="45"/>
      <c r="M34" s="45"/>
      <c r="N34" s="68"/>
      <c r="O34" s="93"/>
    </row>
    <row r="35" spans="1:16" ht="13.5" thickBot="1" x14ac:dyDescent="0.25">
      <c r="A35" s="69"/>
      <c r="B35" s="78"/>
      <c r="C35" s="70"/>
      <c r="D35" s="197"/>
      <c r="E35" s="198"/>
      <c r="F35" s="198"/>
      <c r="G35" s="198"/>
      <c r="H35" s="240"/>
      <c r="I35" s="240"/>
      <c r="J35" s="241"/>
      <c r="K35" s="84" t="s">
        <v>41</v>
      </c>
      <c r="L35" s="71"/>
      <c r="M35" s="71"/>
      <c r="N35" s="14"/>
      <c r="O35" s="185"/>
    </row>
    <row r="36" spans="1:16" x14ac:dyDescent="0.2">
      <c r="A36" s="12" t="s">
        <v>37</v>
      </c>
      <c r="B36" s="88" t="s">
        <v>46</v>
      </c>
      <c r="C36" s="73">
        <f>K34</f>
        <v>0</v>
      </c>
      <c r="D36" s="200" t="e">
        <f>C36/(C36+C37)</f>
        <v>#DIV/0!</v>
      </c>
      <c r="E36" s="213"/>
      <c r="F36" s="233"/>
      <c r="G36" s="233"/>
      <c r="H36" s="233"/>
      <c r="I36" s="233"/>
      <c r="J36" s="234"/>
      <c r="K36" s="162"/>
      <c r="L36" s="28"/>
      <c r="M36" s="144"/>
      <c r="N36" s="60"/>
      <c r="O36" s="187" t="e">
        <f>O26*D36</f>
        <v>#DIV/0!</v>
      </c>
    </row>
    <row r="37" spans="1:16" ht="13.5" thickBot="1" x14ac:dyDescent="0.25">
      <c r="A37" s="15"/>
      <c r="B37" s="8"/>
      <c r="C37" s="74">
        <f>K30</f>
        <v>0</v>
      </c>
      <c r="D37" s="201"/>
      <c r="E37" s="214"/>
      <c r="F37" s="235"/>
      <c r="G37" s="235"/>
      <c r="H37" s="235"/>
      <c r="I37" s="235"/>
      <c r="J37" s="236"/>
      <c r="K37" s="31"/>
      <c r="L37" s="31"/>
      <c r="M37" s="31"/>
      <c r="N37" s="22"/>
      <c r="O37" s="193" t="e">
        <f>O28*D36</f>
        <v>#DIV/0!</v>
      </c>
    </row>
    <row r="38" spans="1:16" x14ac:dyDescent="0.2">
      <c r="A38" s="12" t="s">
        <v>38</v>
      </c>
      <c r="B38" s="89" t="s">
        <v>48</v>
      </c>
      <c r="C38" s="56"/>
      <c r="D38" s="57"/>
      <c r="E38" s="57"/>
      <c r="F38" s="57"/>
      <c r="G38" s="58"/>
      <c r="H38" s="57"/>
      <c r="I38" s="189" t="e">
        <f>I26-K34</f>
        <v>#DIV/0!</v>
      </c>
      <c r="J38" s="27"/>
      <c r="K38" s="186" t="e">
        <f>I38/J38*1.107506</f>
        <v>#DIV/0!</v>
      </c>
      <c r="L38" s="99">
        <v>35.395200000000003</v>
      </c>
      <c r="M38" s="173" t="e">
        <f>I38/J38*3600/L38</f>
        <v>#DIV/0!</v>
      </c>
      <c r="N38" s="191"/>
      <c r="O38" s="187" t="e">
        <f>K38*N38*1000</f>
        <v>#DIV/0!</v>
      </c>
      <c r="P38" s="175" t="s">
        <v>47</v>
      </c>
    </row>
    <row r="39" spans="1:16" ht="13.5" thickBot="1" x14ac:dyDescent="0.25">
      <c r="A39" s="3"/>
      <c r="B39" s="188"/>
      <c r="C39" s="9"/>
      <c r="D39" s="4"/>
      <c r="E39" s="10"/>
      <c r="F39" s="3"/>
      <c r="G39" s="5"/>
      <c r="H39" s="6"/>
      <c r="I39" s="11"/>
      <c r="J39" s="7"/>
      <c r="K39" s="102"/>
      <c r="L39" s="102"/>
      <c r="M39" s="102"/>
      <c r="N39" s="101"/>
      <c r="O39" s="178"/>
    </row>
  </sheetData>
  <sheetProtection algorithmName="SHA-512" hashValue="GPeGuFRIprqTxPMCUvl14TbEPBe60CHodWs0cag7rYj+RO80ZkYTOX+OJiDFDdrfeO8Z4LMPP8SRNqucmQ5ZCQ==" saltValue="G70q4/7bgkbIyMwYvwNRbg==" spinCount="100000" sheet="1" objects="1" scenarios="1" formatColumns="0" formatRows="0" insertRows="0"/>
  <mergeCells count="28">
    <mergeCell ref="K1:O1"/>
    <mergeCell ref="A2:H2"/>
    <mergeCell ref="A4:B4"/>
    <mergeCell ref="C4:O4"/>
    <mergeCell ref="A5:B5"/>
    <mergeCell ref="N5:O5"/>
    <mergeCell ref="C5:K5"/>
    <mergeCell ref="L5:M5"/>
    <mergeCell ref="F1:H1"/>
    <mergeCell ref="A6:B6"/>
    <mergeCell ref="D6:E6"/>
    <mergeCell ref="F6:K6"/>
    <mergeCell ref="L6:M6"/>
    <mergeCell ref="N6:O6"/>
    <mergeCell ref="A7:B7"/>
    <mergeCell ref="D7:O7"/>
    <mergeCell ref="D36:D37"/>
    <mergeCell ref="E36:J37"/>
    <mergeCell ref="D8:O8"/>
    <mergeCell ref="A9:B9"/>
    <mergeCell ref="C9:O9"/>
    <mergeCell ref="A24:O25"/>
    <mergeCell ref="D32:J33"/>
    <mergeCell ref="L32:O33"/>
    <mergeCell ref="H30:J31"/>
    <mergeCell ref="D30:G31"/>
    <mergeCell ref="H34:J35"/>
    <mergeCell ref="D34:G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ignoredErrors>
    <ignoredError sqref="K32 I28:I29 C37 D36 K27:K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>
      <selection activeCell="C4" sqref="C4:O4"/>
    </sheetView>
  </sheetViews>
  <sheetFormatPr defaultColWidth="8.85546875" defaultRowHeight="12.75" x14ac:dyDescent="0.2"/>
  <cols>
    <col min="1" max="1" width="5.140625" style="2" customWidth="1"/>
    <col min="2" max="2" width="24.28515625" style="2" customWidth="1"/>
    <col min="3" max="3" width="10.7109375" style="2" customWidth="1"/>
    <col min="4" max="4" width="8.140625" style="2" customWidth="1"/>
    <col min="5" max="5" width="9" style="2" customWidth="1"/>
    <col min="6" max="6" width="7.140625" style="2" customWidth="1"/>
    <col min="7" max="7" width="9" style="2" customWidth="1"/>
    <col min="8" max="8" width="7.5703125" style="2" customWidth="1"/>
    <col min="9" max="9" width="8.85546875" style="2"/>
    <col min="10" max="10" width="7" style="2" customWidth="1"/>
    <col min="11" max="11" width="13.5703125" style="2" bestFit="1" customWidth="1"/>
    <col min="12" max="12" width="8.85546875" style="2"/>
    <col min="13" max="13" width="10" style="2" bestFit="1" customWidth="1"/>
    <col min="14" max="14" width="7.42578125" style="2" customWidth="1"/>
    <col min="15" max="15" width="11.5703125" style="2" customWidth="1"/>
    <col min="16" max="16384" width="8.85546875" style="109"/>
  </cols>
  <sheetData>
    <row r="1" spans="1:16" x14ac:dyDescent="0.2">
      <c r="A1" s="130"/>
      <c r="B1" s="130"/>
      <c r="C1" s="130"/>
      <c r="D1" s="130"/>
      <c r="E1" s="130"/>
      <c r="F1" s="225"/>
      <c r="G1" s="225"/>
      <c r="H1" s="225"/>
      <c r="K1" s="225" t="s">
        <v>0</v>
      </c>
      <c r="L1" s="225"/>
      <c r="M1" s="225"/>
      <c r="N1" s="225"/>
      <c r="O1" s="225"/>
    </row>
    <row r="2" spans="1:16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</row>
    <row r="3" spans="1:16" x14ac:dyDescent="0.2">
      <c r="A3" s="131"/>
      <c r="B3" s="131"/>
      <c r="C3" s="131"/>
      <c r="D3" s="131"/>
      <c r="E3" s="131"/>
      <c r="F3" s="131"/>
      <c r="G3" s="131"/>
      <c r="H3" s="131"/>
    </row>
    <row r="4" spans="1:16" ht="22.35" customHeight="1" x14ac:dyDescent="0.2">
      <c r="A4" s="226" t="s">
        <v>2</v>
      </c>
      <c r="B4" s="227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22.35" customHeight="1" x14ac:dyDescent="0.2">
      <c r="A5" s="230" t="s">
        <v>3</v>
      </c>
      <c r="B5" s="231"/>
      <c r="C5" s="228"/>
      <c r="D5" s="228"/>
      <c r="E5" s="228"/>
      <c r="F5" s="228"/>
      <c r="G5" s="228"/>
      <c r="H5" s="228"/>
      <c r="I5" s="228"/>
      <c r="J5" s="228"/>
      <c r="K5" s="228"/>
      <c r="L5" s="226" t="s">
        <v>4</v>
      </c>
      <c r="M5" s="226"/>
      <c r="N5" s="215"/>
      <c r="O5" s="215"/>
    </row>
    <row r="6" spans="1:16" ht="22.35" customHeight="1" x14ac:dyDescent="0.2">
      <c r="A6" s="230" t="s">
        <v>5</v>
      </c>
      <c r="B6" s="231"/>
      <c r="C6" s="129"/>
      <c r="D6" s="230" t="s">
        <v>6</v>
      </c>
      <c r="E6" s="230"/>
      <c r="F6" s="217"/>
      <c r="G6" s="217"/>
      <c r="H6" s="217"/>
      <c r="I6" s="217"/>
      <c r="J6" s="217"/>
      <c r="K6" s="217"/>
      <c r="L6" s="226" t="s">
        <v>7</v>
      </c>
      <c r="M6" s="226"/>
      <c r="N6" s="215"/>
      <c r="O6" s="215"/>
    </row>
    <row r="7" spans="1:16" ht="22.35" customHeight="1" x14ac:dyDescent="0.2">
      <c r="A7" s="231" t="s">
        <v>8</v>
      </c>
      <c r="B7" s="232"/>
      <c r="C7" s="132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6" ht="22.35" customHeight="1" x14ac:dyDescent="0.2">
      <c r="A8" s="133"/>
      <c r="B8" s="134"/>
      <c r="C8" s="132" t="s">
        <v>10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6" ht="22.35" customHeight="1" x14ac:dyDescent="0.2">
      <c r="A9" s="226" t="s">
        <v>11</v>
      </c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1:16" ht="13.5" customHeight="1" x14ac:dyDescent="0.2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</row>
    <row r="11" spans="1:16" ht="60" customHeight="1" thickBot="1" x14ac:dyDescent="0.25">
      <c r="A11" s="136" t="s">
        <v>12</v>
      </c>
      <c r="B11" s="137" t="s">
        <v>13</v>
      </c>
      <c r="C11" s="138" t="s">
        <v>14</v>
      </c>
      <c r="D11" s="138" t="s">
        <v>15</v>
      </c>
      <c r="E11" s="138" t="s">
        <v>16</v>
      </c>
      <c r="F11" s="138" t="s">
        <v>17</v>
      </c>
      <c r="G11" s="138" t="s">
        <v>18</v>
      </c>
      <c r="H11" s="138" t="s">
        <v>19</v>
      </c>
      <c r="I11" s="138" t="s">
        <v>20</v>
      </c>
      <c r="J11" s="138" t="s">
        <v>21</v>
      </c>
      <c r="K11" s="138" t="s">
        <v>22</v>
      </c>
      <c r="L11" s="138" t="s">
        <v>23</v>
      </c>
      <c r="M11" s="138" t="s">
        <v>24</v>
      </c>
      <c r="N11" s="139" t="s">
        <v>25</v>
      </c>
      <c r="O11" s="139" t="s">
        <v>26</v>
      </c>
    </row>
    <row r="12" spans="1:16" x14ac:dyDescent="0.2">
      <c r="A12" s="12" t="s">
        <v>27</v>
      </c>
      <c r="B12" s="40" t="s">
        <v>28</v>
      </c>
      <c r="C12" s="140">
        <f>C13</f>
        <v>0</v>
      </c>
      <c r="D12" s="112"/>
      <c r="E12" s="25" t="e">
        <f>C12/D12+E13</f>
        <v>#DIV/0!</v>
      </c>
      <c r="F12" s="112"/>
      <c r="G12" s="26" t="e">
        <f>E12/F12+G13</f>
        <v>#DIV/0!</v>
      </c>
      <c r="H12" s="112"/>
      <c r="I12" s="141" t="e">
        <f>G12/H12+I13</f>
        <v>#DIV/0!</v>
      </c>
      <c r="J12" s="113"/>
      <c r="K12" s="142" t="e">
        <f>I12/J12*1.107506</f>
        <v>#DIV/0!</v>
      </c>
      <c r="L12" s="143">
        <v>35.395200000000003</v>
      </c>
      <c r="M12" s="144" t="e">
        <f>I12/J12*3600/L12</f>
        <v>#DIV/0!</v>
      </c>
      <c r="N12" s="115"/>
      <c r="O12" s="145" t="e">
        <f>K12*N12*1000</f>
        <v>#DIV/0!</v>
      </c>
      <c r="P12" s="110"/>
    </row>
    <row r="13" spans="1:16" ht="13.5" thickBot="1" x14ac:dyDescent="0.25">
      <c r="A13" s="15"/>
      <c r="B13" s="39" t="s">
        <v>29</v>
      </c>
      <c r="C13" s="72">
        <v>0</v>
      </c>
      <c r="D13" s="146"/>
      <c r="E13" s="18">
        <v>0</v>
      </c>
      <c r="F13" s="147"/>
      <c r="G13" s="19">
        <v>0</v>
      </c>
      <c r="H13" s="147"/>
      <c r="I13" s="20">
        <v>0</v>
      </c>
      <c r="J13" s="148"/>
      <c r="K13" s="90"/>
      <c r="L13" s="21"/>
      <c r="M13" s="149"/>
      <c r="N13" s="22"/>
      <c r="O13" s="149"/>
      <c r="P13" s="110"/>
    </row>
    <row r="14" spans="1:16" x14ac:dyDescent="0.2">
      <c r="A14" s="23" t="s">
        <v>30</v>
      </c>
      <c r="B14" s="32" t="s">
        <v>31</v>
      </c>
      <c r="C14" s="24">
        <f>C15</f>
        <v>0</v>
      </c>
      <c r="D14" s="117"/>
      <c r="E14" s="25" t="e">
        <f>C14/D14+E15</f>
        <v>#DIV/0!</v>
      </c>
      <c r="F14" s="112"/>
      <c r="G14" s="26" t="e">
        <f>E14/F14+G15</f>
        <v>#DIV/0!</v>
      </c>
      <c r="H14" s="112"/>
      <c r="I14" s="141" t="e">
        <f>G14/H14+I15</f>
        <v>#DIV/0!</v>
      </c>
      <c r="J14" s="113"/>
      <c r="K14" s="142" t="e">
        <f>I14/J14</f>
        <v>#DIV/0!</v>
      </c>
      <c r="L14" s="114"/>
      <c r="M14" s="144" t="e">
        <f>K14*3600/L14</f>
        <v>#DIV/0!</v>
      </c>
      <c r="N14" s="116"/>
      <c r="O14" s="150" t="e">
        <f>M14*N14/1000</f>
        <v>#DIV/0!</v>
      </c>
    </row>
    <row r="15" spans="1:16" ht="13.5" thickBot="1" x14ac:dyDescent="0.25">
      <c r="A15" s="15"/>
      <c r="B15" s="39" t="s">
        <v>32</v>
      </c>
      <c r="C15" s="118"/>
      <c r="D15" s="151"/>
      <c r="E15" s="119"/>
      <c r="F15" s="15"/>
      <c r="G15" s="120"/>
      <c r="H15" s="151"/>
      <c r="I15" s="121"/>
      <c r="J15" s="152"/>
      <c r="K15" s="90"/>
      <c r="L15" s="31"/>
      <c r="M15" s="31"/>
      <c r="N15" s="22"/>
      <c r="O15" s="149"/>
    </row>
    <row r="16" spans="1:16" x14ac:dyDescent="0.2">
      <c r="A16" s="23" t="s">
        <v>33</v>
      </c>
      <c r="B16" s="32" t="s">
        <v>34</v>
      </c>
      <c r="C16" s="24">
        <f>C17</f>
        <v>0</v>
      </c>
      <c r="D16" s="117"/>
      <c r="E16" s="25" t="e">
        <f>C16/D16+E17</f>
        <v>#DIV/0!</v>
      </c>
      <c r="F16" s="112"/>
      <c r="G16" s="26" t="e">
        <f>E16/F16+G17</f>
        <v>#DIV/0!</v>
      </c>
      <c r="H16" s="112"/>
      <c r="I16" s="141" t="e">
        <f>G16/H16+I17</f>
        <v>#DIV/0!</v>
      </c>
      <c r="J16" s="113"/>
      <c r="K16" s="142"/>
      <c r="L16" s="28"/>
      <c r="M16" s="144" t="e">
        <f>I16/J16*1000</f>
        <v>#DIV/0!</v>
      </c>
      <c r="N16" s="116"/>
      <c r="O16" s="150" t="e">
        <f>M16*N16</f>
        <v>#DIV/0!</v>
      </c>
    </row>
    <row r="17" spans="1:15" ht="13.5" thickBot="1" x14ac:dyDescent="0.25">
      <c r="A17" s="33"/>
      <c r="B17" s="39" t="s">
        <v>29</v>
      </c>
      <c r="C17" s="118"/>
      <c r="D17" s="151"/>
      <c r="E17" s="119"/>
      <c r="F17" s="15"/>
      <c r="G17" s="120"/>
      <c r="H17" s="151"/>
      <c r="I17" s="121"/>
      <c r="J17" s="152"/>
      <c r="K17" s="90"/>
      <c r="L17" s="31"/>
      <c r="M17" s="31"/>
      <c r="N17" s="22"/>
      <c r="O17" s="149"/>
    </row>
    <row r="18" spans="1:15" x14ac:dyDescent="0.2">
      <c r="A18" s="23" t="s">
        <v>35</v>
      </c>
      <c r="B18" s="32" t="s">
        <v>36</v>
      </c>
      <c r="C18" s="24">
        <f>C19</f>
        <v>0</v>
      </c>
      <c r="D18" s="117"/>
      <c r="E18" s="25" t="e">
        <f>C18/D18+E19</f>
        <v>#DIV/0!</v>
      </c>
      <c r="F18" s="112"/>
      <c r="G18" s="26" t="e">
        <f>E18/F18+G19</f>
        <v>#DIV/0!</v>
      </c>
      <c r="H18" s="112"/>
      <c r="I18" s="141" t="e">
        <f>G18/H18+I19</f>
        <v>#DIV/0!</v>
      </c>
      <c r="J18" s="27"/>
      <c r="K18" s="142"/>
      <c r="L18" s="28"/>
      <c r="M18" s="144" t="e">
        <f>I18/J18*1000</f>
        <v>#DIV/0!</v>
      </c>
      <c r="N18" s="116"/>
      <c r="O18" s="150" t="e">
        <f>M18*N18</f>
        <v>#DIV/0!</v>
      </c>
    </row>
    <row r="19" spans="1:15" ht="13.5" thickBot="1" x14ac:dyDescent="0.25">
      <c r="A19" s="33"/>
      <c r="B19" s="39" t="s">
        <v>29</v>
      </c>
      <c r="C19" s="118"/>
      <c r="D19" s="151"/>
      <c r="E19" s="119"/>
      <c r="F19" s="15"/>
      <c r="G19" s="120"/>
      <c r="H19" s="151"/>
      <c r="I19" s="121"/>
      <c r="J19" s="152"/>
      <c r="K19" s="90"/>
      <c r="L19" s="31"/>
      <c r="M19" s="31"/>
      <c r="N19" s="22"/>
      <c r="O19" s="149"/>
    </row>
    <row r="20" spans="1:15" x14ac:dyDescent="0.2">
      <c r="A20" s="12" t="s">
        <v>37</v>
      </c>
      <c r="B20" s="40"/>
      <c r="C20" s="41"/>
      <c r="D20" s="42"/>
      <c r="E20" s="42"/>
      <c r="F20" s="12"/>
      <c r="G20" s="43"/>
      <c r="H20" s="44"/>
      <c r="I20" s="45"/>
      <c r="J20" s="46"/>
      <c r="K20" s="45"/>
      <c r="L20" s="45"/>
      <c r="M20" s="45"/>
      <c r="N20" s="45"/>
      <c r="O20" s="76"/>
    </row>
    <row r="21" spans="1:15" ht="13.5" thickBot="1" x14ac:dyDescent="0.25">
      <c r="A21" s="47"/>
      <c r="B21" s="39" t="s">
        <v>29</v>
      </c>
      <c r="C21" s="48"/>
      <c r="D21" s="49"/>
      <c r="E21" s="49"/>
      <c r="F21" s="50"/>
      <c r="G21" s="51"/>
      <c r="H21" s="52"/>
      <c r="I21" s="53"/>
      <c r="J21" s="54"/>
      <c r="K21" s="53"/>
      <c r="L21" s="53"/>
      <c r="M21" s="53"/>
      <c r="N21" s="53"/>
      <c r="O21" s="53"/>
    </row>
    <row r="22" spans="1:15" x14ac:dyDescent="0.2">
      <c r="A22" s="12" t="s">
        <v>38</v>
      </c>
      <c r="B22" s="40"/>
      <c r="C22" s="41"/>
      <c r="D22" s="42"/>
      <c r="E22" s="42"/>
      <c r="F22" s="12"/>
      <c r="G22" s="43"/>
      <c r="H22" s="44"/>
      <c r="I22" s="45"/>
      <c r="J22" s="46"/>
      <c r="K22" s="45"/>
      <c r="L22" s="45"/>
      <c r="M22" s="45"/>
      <c r="N22" s="45"/>
      <c r="O22" s="45"/>
    </row>
    <row r="23" spans="1:15" ht="13.5" thickBot="1" x14ac:dyDescent="0.25">
      <c r="A23" s="33"/>
      <c r="B23" s="39" t="s">
        <v>29</v>
      </c>
      <c r="C23" s="34"/>
      <c r="D23" s="35"/>
      <c r="E23" s="35"/>
      <c r="F23" s="15"/>
      <c r="G23" s="36"/>
      <c r="H23" s="37"/>
      <c r="I23" s="31"/>
      <c r="J23" s="38"/>
      <c r="K23" s="31"/>
      <c r="L23" s="31"/>
      <c r="M23" s="31"/>
      <c r="N23" s="31"/>
      <c r="O23" s="31"/>
    </row>
    <row r="24" spans="1:15" x14ac:dyDescent="0.2">
      <c r="A24" s="202" t="s">
        <v>39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</row>
    <row r="25" spans="1:15" ht="13.5" thickBot="1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6"/>
      <c r="K25" s="206"/>
      <c r="L25" s="206"/>
      <c r="M25" s="206"/>
      <c r="N25" s="206"/>
      <c r="O25" s="208"/>
    </row>
    <row r="26" spans="1:15" x14ac:dyDescent="0.2">
      <c r="A26" s="12" t="s">
        <v>27</v>
      </c>
      <c r="B26" s="55"/>
      <c r="C26" s="140">
        <f>C27</f>
        <v>0</v>
      </c>
      <c r="D26" s="112"/>
      <c r="E26" s="25" t="e">
        <f>C26/D26+E27</f>
        <v>#DIV/0!</v>
      </c>
      <c r="F26" s="112"/>
      <c r="G26" s="26" t="e">
        <f>E26/F26+G27</f>
        <v>#DIV/0!</v>
      </c>
      <c r="H26" s="112"/>
      <c r="I26" s="153" t="e">
        <f>G26/H26+I27</f>
        <v>#DIV/0!</v>
      </c>
      <c r="J26" s="59"/>
      <c r="K26" s="154" t="e">
        <f>K30</f>
        <v>#DIV/0!</v>
      </c>
      <c r="L26" s="124"/>
      <c r="M26" s="144" t="e">
        <f>K26*3600/L26</f>
        <v>#DIV/0!</v>
      </c>
      <c r="N26" s="115"/>
      <c r="O26" s="155" t="e">
        <f>K26*N26*1000</f>
        <v>#DIV/0!</v>
      </c>
    </row>
    <row r="27" spans="1:15" ht="13.5" thickBot="1" x14ac:dyDescent="0.25">
      <c r="A27" s="15"/>
      <c r="B27" s="81" t="s">
        <v>29</v>
      </c>
      <c r="C27" s="122"/>
      <c r="D27" s="146"/>
      <c r="E27" s="123"/>
      <c r="F27" s="147"/>
      <c r="G27" s="120"/>
      <c r="H27" s="147"/>
      <c r="I27" s="121"/>
      <c r="J27" s="148"/>
      <c r="K27" s="90"/>
      <c r="L27" s="21"/>
      <c r="M27" s="149"/>
      <c r="N27" s="22"/>
      <c r="O27" s="64"/>
    </row>
    <row r="28" spans="1:15" x14ac:dyDescent="0.2">
      <c r="A28" s="23"/>
      <c r="B28" s="61"/>
      <c r="C28" s="24"/>
      <c r="D28" s="13"/>
      <c r="E28" s="25"/>
      <c r="F28" s="25"/>
      <c r="G28" s="26"/>
      <c r="H28" s="25"/>
      <c r="I28" s="62"/>
      <c r="J28" s="27"/>
      <c r="K28" s="156"/>
      <c r="L28" s="28"/>
      <c r="M28" s="144"/>
      <c r="N28" s="29"/>
      <c r="O28" s="63"/>
    </row>
    <row r="29" spans="1:15" ht="13.5" thickBot="1" x14ac:dyDescent="0.25">
      <c r="A29" s="15"/>
      <c r="B29" s="16"/>
      <c r="C29" s="17"/>
      <c r="D29" s="151"/>
      <c r="E29" s="30"/>
      <c r="F29" s="15"/>
      <c r="G29" s="19"/>
      <c r="H29" s="151"/>
      <c r="I29" s="31"/>
      <c r="J29" s="152"/>
      <c r="K29" s="31"/>
      <c r="L29" s="31"/>
      <c r="M29" s="31"/>
      <c r="N29" s="22"/>
      <c r="O29" s="64"/>
    </row>
    <row r="30" spans="1:15" x14ac:dyDescent="0.2">
      <c r="A30" s="23" t="s">
        <v>30</v>
      </c>
      <c r="B30" s="32"/>
      <c r="C30" s="126"/>
      <c r="D30" s="218"/>
      <c r="E30" s="219"/>
      <c r="F30" s="219"/>
      <c r="G30" s="219"/>
      <c r="H30" s="219"/>
      <c r="I30" s="219"/>
      <c r="J30" s="220"/>
      <c r="K30" s="157" t="e">
        <f>C30/C32</f>
        <v>#DIV/0!</v>
      </c>
      <c r="L30" s="143"/>
      <c r="M30" s="158"/>
      <c r="N30" s="60"/>
      <c r="O30" s="144"/>
    </row>
    <row r="31" spans="1:15" ht="13.5" thickBot="1" x14ac:dyDescent="0.25">
      <c r="A31" s="15"/>
      <c r="B31" s="77" t="s">
        <v>40</v>
      </c>
      <c r="C31" s="65" t="s">
        <v>41</v>
      </c>
      <c r="D31" s="221"/>
      <c r="E31" s="222"/>
      <c r="F31" s="222"/>
      <c r="G31" s="222"/>
      <c r="H31" s="222"/>
      <c r="I31" s="222"/>
      <c r="J31" s="223"/>
      <c r="K31" s="66" t="s">
        <v>41</v>
      </c>
      <c r="L31" s="21"/>
      <c r="M31" s="159"/>
      <c r="N31" s="22"/>
      <c r="O31" s="149"/>
    </row>
    <row r="32" spans="1:15" x14ac:dyDescent="0.2">
      <c r="A32" s="23" t="s">
        <v>33</v>
      </c>
      <c r="B32" s="32"/>
      <c r="C32" s="126"/>
      <c r="D32" s="19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</row>
    <row r="33" spans="1:16" ht="13.5" thickBot="1" x14ac:dyDescent="0.25">
      <c r="A33" s="15"/>
      <c r="B33" s="77" t="s">
        <v>42</v>
      </c>
      <c r="C33" s="67" t="s">
        <v>43</v>
      </c>
      <c r="D33" s="197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9"/>
    </row>
    <row r="34" spans="1:16" x14ac:dyDescent="0.2">
      <c r="A34" s="12" t="s">
        <v>35</v>
      </c>
      <c r="B34" s="40"/>
      <c r="C34" s="125"/>
      <c r="D34" s="194"/>
      <c r="E34" s="195"/>
      <c r="F34" s="195"/>
      <c r="G34" s="195"/>
      <c r="H34" s="195"/>
      <c r="I34" s="195"/>
      <c r="J34" s="196"/>
      <c r="K34" s="160" t="e">
        <f>K30*C34</f>
        <v>#DIV/0!</v>
      </c>
      <c r="L34" s="45"/>
      <c r="M34" s="45"/>
      <c r="N34" s="68"/>
      <c r="O34" s="144"/>
    </row>
    <row r="35" spans="1:16" ht="13.5" thickBot="1" x14ac:dyDescent="0.25">
      <c r="A35" s="69"/>
      <c r="B35" s="78" t="s">
        <v>44</v>
      </c>
      <c r="C35" s="70" t="s">
        <v>43</v>
      </c>
      <c r="D35" s="197"/>
      <c r="E35" s="198"/>
      <c r="F35" s="198"/>
      <c r="G35" s="198"/>
      <c r="H35" s="198"/>
      <c r="I35" s="198"/>
      <c r="J35" s="199"/>
      <c r="K35" s="71"/>
      <c r="L35" s="71"/>
      <c r="M35" s="71"/>
      <c r="N35" s="14"/>
      <c r="O35" s="161"/>
    </row>
    <row r="36" spans="1:16" x14ac:dyDescent="0.2">
      <c r="A36" s="12" t="s">
        <v>37</v>
      </c>
      <c r="B36" s="40"/>
      <c r="C36" s="73" t="e">
        <f>K34</f>
        <v>#DIV/0!</v>
      </c>
      <c r="D36" s="200" t="e">
        <f>C36/(C37+C36)</f>
        <v>#DIV/0!</v>
      </c>
      <c r="E36" s="213"/>
      <c r="F36" s="209" t="s">
        <v>45</v>
      </c>
      <c r="G36" s="210"/>
      <c r="H36" s="73" t="e">
        <f>I26</f>
        <v>#DIV/0!</v>
      </c>
      <c r="I36" s="200" t="e">
        <f>H36/(H37+H36)</f>
        <v>#DIV/0!</v>
      </c>
      <c r="J36" s="96"/>
      <c r="K36" s="162"/>
      <c r="L36" s="28"/>
      <c r="M36" s="144"/>
      <c r="N36" s="60"/>
      <c r="O36" s="164" t="e">
        <f>O26*D36</f>
        <v>#DIV/0!</v>
      </c>
    </row>
    <row r="37" spans="1:16" ht="13.5" thickBot="1" x14ac:dyDescent="0.25">
      <c r="A37" s="15"/>
      <c r="B37" s="79" t="s">
        <v>46</v>
      </c>
      <c r="C37" s="74">
        <f>C30</f>
        <v>0</v>
      </c>
      <c r="D37" s="201"/>
      <c r="E37" s="214"/>
      <c r="F37" s="211"/>
      <c r="G37" s="212"/>
      <c r="H37" s="74">
        <f>C30</f>
        <v>0</v>
      </c>
      <c r="I37" s="201"/>
      <c r="J37" s="97"/>
      <c r="K37" s="31"/>
      <c r="L37" s="31"/>
      <c r="M37" s="31"/>
      <c r="N37" s="22"/>
      <c r="O37" s="64"/>
    </row>
    <row r="38" spans="1:16" x14ac:dyDescent="0.2">
      <c r="A38" s="12" t="s">
        <v>38</v>
      </c>
      <c r="B38" s="40"/>
      <c r="C38" s="56"/>
      <c r="D38" s="57"/>
      <c r="E38" s="57"/>
      <c r="F38" s="57"/>
      <c r="G38" s="58"/>
      <c r="H38" s="57"/>
      <c r="I38" s="190" t="e">
        <f>I26-K34</f>
        <v>#DIV/0!</v>
      </c>
      <c r="J38" s="27"/>
      <c r="K38" s="162" t="e">
        <f>I38/J38*1.107506</f>
        <v>#DIV/0!</v>
      </c>
      <c r="L38" s="124">
        <v>35.395200000000003</v>
      </c>
      <c r="M38" s="144" t="e">
        <f>I38/J38*3600/L38</f>
        <v>#DIV/0!</v>
      </c>
      <c r="N38" s="115"/>
      <c r="O38" s="164" t="e">
        <f>K38*N38*1000</f>
        <v>#DIV/0!</v>
      </c>
      <c r="P38" s="111" t="s">
        <v>47</v>
      </c>
    </row>
    <row r="39" spans="1:16" ht="13.5" thickBot="1" x14ac:dyDescent="0.25">
      <c r="A39" s="3"/>
      <c r="B39" s="80" t="s">
        <v>48</v>
      </c>
      <c r="C39" s="9"/>
      <c r="D39" s="4"/>
      <c r="E39" s="10"/>
      <c r="F39" s="3"/>
      <c r="G39" s="5"/>
      <c r="H39" s="6"/>
      <c r="I39" s="11"/>
      <c r="J39" s="7"/>
      <c r="K39" s="165"/>
      <c r="L39" s="165"/>
      <c r="M39" s="165"/>
      <c r="N39" s="166"/>
      <c r="O39" s="167"/>
    </row>
    <row r="40" spans="1:16" x14ac:dyDescent="0.2">
      <c r="A40" s="168" t="s">
        <v>59</v>
      </c>
    </row>
    <row r="41" spans="1:16" x14ac:dyDescent="0.2">
      <c r="A41" s="169" t="s">
        <v>60</v>
      </c>
    </row>
  </sheetData>
  <sheetProtection algorithmName="SHA-512" hashValue="i9FQJ7707L7+0J9iNhbB0gInYDdfs0UYAMo+i1s4eB4nUcBM8arcDikiDewfNxt35cA6UsMpUAqVp/Pgj+/Zug==" saltValue="MpgSDYwDNiLj0TZ4WGtHbQ==" spinCount="100000" sheet="1" objects="1" scenarios="1" formatColumns="0" formatRows="0" insertRows="0"/>
  <mergeCells count="27">
    <mergeCell ref="D32:O33"/>
    <mergeCell ref="D34:J35"/>
    <mergeCell ref="D36:D37"/>
    <mergeCell ref="E36:E37"/>
    <mergeCell ref="F36:G37"/>
    <mergeCell ref="I36:I37"/>
    <mergeCell ref="L5:M5"/>
    <mergeCell ref="A9:B9"/>
    <mergeCell ref="C9:O9"/>
    <mergeCell ref="A24:O25"/>
    <mergeCell ref="D30:J31"/>
    <mergeCell ref="A6:B6"/>
    <mergeCell ref="D6:E6"/>
    <mergeCell ref="F6:K6"/>
    <mergeCell ref="L6:M6"/>
    <mergeCell ref="N5:O5"/>
    <mergeCell ref="A7:B7"/>
    <mergeCell ref="D7:O7"/>
    <mergeCell ref="A5:B5"/>
    <mergeCell ref="C5:K5"/>
    <mergeCell ref="N6:O6"/>
    <mergeCell ref="D8:O8"/>
    <mergeCell ref="F1:H1"/>
    <mergeCell ref="K1:O1"/>
    <mergeCell ref="A2:H2"/>
    <mergeCell ref="A4:B4"/>
    <mergeCell ref="C4:O4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6" sqref="B6"/>
    </sheetView>
  </sheetViews>
  <sheetFormatPr defaultRowHeight="12.75" x14ac:dyDescent="0.2"/>
  <sheetData>
    <row r="1" spans="1:2" x14ac:dyDescent="0.2">
      <c r="A1" t="s">
        <v>61</v>
      </c>
      <c r="B1" t="s">
        <v>63</v>
      </c>
    </row>
    <row r="2" spans="1:2" x14ac:dyDescent="0.2">
      <c r="A2" t="s">
        <v>62</v>
      </c>
      <c r="B2">
        <v>1</v>
      </c>
    </row>
  </sheetData>
  <sheetProtection algorithmName="SHA-512" hashValue="T4l4+cX/CMt6SxuVmOWoBseRuhmvZJTWqCqL6Tawy8GvjpUAj5rFh+tXJA/cWTtRNm+sB4PShh/NLFm+ly4sWw==" saltValue="1gp4nNOWWrbiQHGR5hH1c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CDD2F-34B7-4726-AAC3-775FA1664827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cc2cecb-0c25-46ca-912b-e0ff05974890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d05d14c8-f153-4448-984e-42d6b703551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F5E6E7-B146-4B40-A0DF-D66EB5CAF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585A54-AD80-4499-83D5-0B389E926F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Príloha č.9 KGJ</vt:lpstr>
      <vt:lpstr>Príloha č.9 Parna turbina</vt:lpstr>
      <vt:lpstr>Príloha č.9 Bioplyn KVET</vt:lpstr>
      <vt:lpstr>Metadata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09: Výpočet nákladov na palivo a energiu </dc:title>
  <dc:subject/>
  <dc:creator>Microsoft Corporation</dc:creator>
  <cp:keywords/>
  <dc:description/>
  <cp:lastModifiedBy>oros</cp:lastModifiedBy>
  <cp:revision/>
  <dcterms:created xsi:type="dcterms:W3CDTF">1997-01-24T11:07:25Z</dcterms:created>
  <dcterms:modified xsi:type="dcterms:W3CDTF">2025-03-26T08:40:41Z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